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urse\"/>
    </mc:Choice>
  </mc:AlternateContent>
  <xr:revisionPtr revIDLastSave="0" documentId="13_ncr:1_{9537D14A-7738-48F7-90BA-47256999D8AB}" xr6:coauthVersionLast="47" xr6:coauthVersionMax="47" xr10:uidLastSave="{00000000-0000-0000-0000-000000000000}"/>
  <bookViews>
    <workbookView xWindow="-108" yWindow="-108" windowWidth="23256" windowHeight="12576" tabRatio="989" activeTab="11" xr2:uid="{00000000-000D-0000-FFFF-FFFF00000000}"/>
  </bookViews>
  <sheets>
    <sheet name="1 - DEF" sheetId="30" r:id="rId1"/>
    <sheet name="2 - TGC" sheetId="31" r:id="rId2"/>
    <sheet name="3 - 10K" sheetId="32" r:id="rId3"/>
    <sheet name="4 - TRJ" sheetId="23" r:id="rId4"/>
    <sheet name="5 - RFC" sheetId="33" r:id="rId5"/>
    <sheet name="6 - PAR" sheetId="21" r:id="rId6"/>
    <sheet name="7 - VAL" sheetId="25" r:id="rId7"/>
    <sheet name="8 - LUT" sheetId="26" r:id="rId8"/>
    <sheet name="9 - STL" sheetId="28" r:id="rId9"/>
    <sheet name="10 - MTH" sheetId="29" r:id="rId10"/>
    <sheet name="CLSSMT M" sheetId="5" r:id="rId11"/>
    <sheet name="CLSSMT F" sheetId="6" r:id="rId12"/>
    <sheet name="BILANS" sheetId="15" r:id="rId13"/>
  </sheets>
  <definedNames>
    <definedName name="_xlnm._FilterDatabase" localSheetId="11" hidden="1">'CLSSMT F'!$D$1:$D$54</definedName>
    <definedName name="_xlnm._FilterDatabase" localSheetId="10" hidden="1">'CLSSMT M'!$D$1:$D$92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2" i="6" l="1"/>
  <c r="O26" i="6"/>
  <c r="O40" i="5"/>
  <c r="O42" i="5"/>
  <c r="O33" i="5"/>
  <c r="K13" i="26"/>
  <c r="K12" i="26"/>
  <c r="K11" i="26"/>
  <c r="K10" i="26"/>
  <c r="K9" i="26"/>
  <c r="K8" i="26"/>
  <c r="K7" i="26"/>
  <c r="K6" i="26"/>
  <c r="K5" i="26"/>
  <c r="K4" i="26"/>
  <c r="E14" i="26"/>
  <c r="E13" i="26"/>
  <c r="E12" i="26"/>
  <c r="E11" i="26"/>
  <c r="E10" i="26"/>
  <c r="E9" i="26"/>
  <c r="E8" i="26"/>
  <c r="E7" i="26"/>
  <c r="E6" i="26"/>
  <c r="E5" i="26"/>
  <c r="E4" i="26"/>
  <c r="K15" i="25"/>
  <c r="K14" i="25"/>
  <c r="K13" i="25"/>
  <c r="K12" i="25"/>
  <c r="K11" i="25"/>
  <c r="K10" i="25"/>
  <c r="K9" i="25"/>
  <c r="K8" i="25"/>
  <c r="K7" i="25"/>
  <c r="K6" i="25"/>
  <c r="K5" i="25"/>
  <c r="K4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O25" i="6"/>
  <c r="O44" i="5"/>
  <c r="O39" i="5"/>
  <c r="O41" i="5"/>
  <c r="O31" i="6"/>
  <c r="O7" i="6"/>
  <c r="O18" i="6"/>
  <c r="O50" i="5"/>
  <c r="O37" i="5"/>
  <c r="O11" i="6" l="1"/>
  <c r="O20" i="6"/>
  <c r="O10" i="6" l="1"/>
  <c r="O14" i="5" l="1"/>
  <c r="O54" i="5"/>
  <c r="O68" i="5"/>
  <c r="O58" i="5"/>
  <c r="O73" i="5"/>
  <c r="O106" i="5"/>
  <c r="O3" i="5"/>
  <c r="O65" i="5"/>
  <c r="O78" i="5"/>
  <c r="O79" i="5"/>
  <c r="O80" i="5"/>
  <c r="O42" i="6"/>
  <c r="O52" i="6"/>
  <c r="O84" i="6"/>
  <c r="O85" i="6"/>
  <c r="O21" i="6"/>
  <c r="O22" i="6"/>
  <c r="O83" i="6"/>
  <c r="O16" i="6"/>
  <c r="O12" i="6"/>
  <c r="O30" i="6"/>
  <c r="O71" i="6"/>
  <c r="O33" i="6"/>
  <c r="O51" i="6"/>
  <c r="O63" i="6"/>
  <c r="O13" i="6"/>
  <c r="O37" i="6"/>
  <c r="O62" i="5" l="1"/>
  <c r="O116" i="5"/>
  <c r="O117" i="5"/>
  <c r="O118" i="5"/>
  <c r="O119" i="5"/>
  <c r="O120" i="5"/>
  <c r="O63" i="5"/>
  <c r="O53" i="5"/>
  <c r="O121" i="5"/>
  <c r="O36" i="5"/>
  <c r="O49" i="5"/>
  <c r="O20" i="5"/>
  <c r="O23" i="5"/>
  <c r="O16" i="5"/>
  <c r="O48" i="5"/>
  <c r="O28" i="5"/>
  <c r="O64" i="5"/>
  <c r="O66" i="5"/>
  <c r="O59" i="5"/>
  <c r="O75" i="5"/>
  <c r="O67" i="5"/>
  <c r="O74" i="5"/>
  <c r="O70" i="5"/>
  <c r="O35" i="6"/>
  <c r="O54" i="6"/>
  <c r="O49" i="6"/>
  <c r="O76" i="6"/>
  <c r="O77" i="6"/>
  <c r="O50" i="6"/>
  <c r="O78" i="6"/>
  <c r="O79" i="6"/>
  <c r="O80" i="6"/>
  <c r="O41" i="6"/>
  <c r="O81" i="6"/>
  <c r="O27" i="6"/>
  <c r="O2" i="6"/>
  <c r="O53" i="6"/>
  <c r="O82" i="6"/>
  <c r="O9" i="6"/>
  <c r="O29" i="6"/>
  <c r="O74" i="6" l="1"/>
  <c r="O34" i="6"/>
  <c r="O43" i="5"/>
  <c r="O27" i="5"/>
  <c r="O111" i="5"/>
  <c r="O114" i="5"/>
  <c r="O22" i="5"/>
  <c r="O98" i="5"/>
  <c r="O15" i="5" l="1"/>
  <c r="O108" i="5"/>
  <c r="O73" i="6" l="1"/>
  <c r="O6" i="6"/>
  <c r="O67" i="6"/>
  <c r="O112" i="5"/>
  <c r="O71" i="5" l="1"/>
  <c r="O36" i="6" l="1"/>
  <c r="O43" i="6"/>
  <c r="O4" i="6"/>
  <c r="O110" i="5"/>
  <c r="O21" i="5"/>
  <c r="O61" i="5"/>
  <c r="O69" i="6" l="1"/>
  <c r="O24" i="5"/>
  <c r="O45" i="5"/>
  <c r="O7" i="5"/>
  <c r="O59" i="6" l="1"/>
  <c r="O51" i="5"/>
  <c r="O100" i="5"/>
  <c r="O90" i="5"/>
  <c r="O104" i="5"/>
  <c r="O83" i="5"/>
  <c r="O115" i="5"/>
  <c r="O72" i="6" l="1"/>
  <c r="O19" i="6"/>
  <c r="O3" i="6"/>
  <c r="O65" i="6"/>
  <c r="O23" i="6"/>
  <c r="O102" i="5"/>
  <c r="O17" i="6" l="1"/>
  <c r="O105" i="5"/>
  <c r="O94" i="5"/>
  <c r="O6" i="5"/>
  <c r="O92" i="5" l="1"/>
  <c r="O44" i="6" l="1"/>
  <c r="O2" i="5"/>
  <c r="O82" i="5"/>
  <c r="O15" i="6" l="1"/>
  <c r="O5" i="5"/>
  <c r="O19" i="5"/>
  <c r="O32" i="5"/>
  <c r="O96" i="5" l="1"/>
  <c r="O25" i="5" l="1"/>
  <c r="O88" i="5"/>
  <c r="O29" i="5"/>
  <c r="O103" i="5"/>
  <c r="O109" i="5"/>
  <c r="O57" i="6" l="1"/>
  <c r="O87" i="5"/>
  <c r="O35" i="5"/>
  <c r="O75" i="6" l="1"/>
  <c r="O68" i="6"/>
  <c r="O40" i="6"/>
  <c r="O69" i="5"/>
  <c r="O113" i="5"/>
  <c r="O31" i="5"/>
  <c r="O101" i="5"/>
  <c r="O86" i="5"/>
  <c r="O38" i="6"/>
  <c r="O24" i="6"/>
  <c r="O39" i="6"/>
  <c r="O14" i="6"/>
  <c r="O62" i="6"/>
  <c r="O60" i="6"/>
  <c r="O5" i="6"/>
  <c r="O47" i="6"/>
  <c r="O66" i="6"/>
  <c r="O45" i="6"/>
  <c r="O56" i="6"/>
  <c r="O28" i="6"/>
  <c r="O46" i="6"/>
  <c r="O61" i="6"/>
  <c r="O70" i="6"/>
  <c r="O8" i="6"/>
  <c r="O55" i="6"/>
  <c r="O64" i="6"/>
  <c r="O58" i="6"/>
  <c r="O48" i="6"/>
  <c r="O38" i="5"/>
  <c r="O60" i="5"/>
  <c r="O72" i="5"/>
  <c r="O9" i="5"/>
  <c r="O93" i="5"/>
  <c r="O30" i="5"/>
  <c r="O99" i="5"/>
  <c r="O47" i="5"/>
  <c r="O8" i="5"/>
  <c r="O97" i="5"/>
  <c r="O89" i="5"/>
  <c r="O11" i="5"/>
  <c r="O91" i="5"/>
  <c r="O95" i="5"/>
  <c r="O34" i="5"/>
  <c r="O57" i="5"/>
  <c r="O12" i="5"/>
  <c r="O26" i="5"/>
  <c r="O52" i="5"/>
  <c r="O56" i="5"/>
  <c r="O84" i="5"/>
  <c r="O4" i="5"/>
  <c r="O107" i="5"/>
  <c r="O13" i="5"/>
  <c r="O18" i="5"/>
  <c r="O76" i="5"/>
  <c r="O81" i="5"/>
  <c r="O10" i="5"/>
  <c r="O55" i="5"/>
  <c r="O85" i="5"/>
  <c r="O46" i="5"/>
  <c r="O17" i="5"/>
  <c r="O77" i="5"/>
</calcChain>
</file>

<file path=xl/sharedStrings.xml><?xml version="1.0" encoding="utf-8"?>
<sst xmlns="http://schemas.openxmlformats.org/spreadsheetml/2006/main" count="1225" uniqueCount="406">
  <si>
    <t>HOMMES</t>
  </si>
  <si>
    <t>Points</t>
  </si>
  <si>
    <t>FEMMES</t>
  </si>
  <si>
    <t>Yann</t>
  </si>
  <si>
    <t>LEMOINE</t>
  </si>
  <si>
    <t>Margaux</t>
  </si>
  <si>
    <t>Pierre</t>
  </si>
  <si>
    <t>HIBOU</t>
  </si>
  <si>
    <t>Solène</t>
  </si>
  <si>
    <t>MARIAC</t>
  </si>
  <si>
    <t>David</t>
  </si>
  <si>
    <t>BOUGRAIN</t>
  </si>
  <si>
    <t>Christophe</t>
  </si>
  <si>
    <t>CHAVANON</t>
  </si>
  <si>
    <t>MONTEL</t>
  </si>
  <si>
    <t>BRODU</t>
  </si>
  <si>
    <t>PIARD</t>
  </si>
  <si>
    <t>BOUCHEX-BELLOMIE</t>
  </si>
  <si>
    <t>Aurélie</t>
  </si>
  <si>
    <t>ENGEL</t>
  </si>
  <si>
    <t>Olivier</t>
  </si>
  <si>
    <t>PLOUVIER</t>
  </si>
  <si>
    <t>Charlotte</t>
  </si>
  <si>
    <t>Delphine</t>
  </si>
  <si>
    <t>CHARROIN</t>
  </si>
  <si>
    <t>Vincent</t>
  </si>
  <si>
    <t>ACHILLE</t>
  </si>
  <si>
    <t>Marie-Georgette</t>
  </si>
  <si>
    <t>Nicolas</t>
  </si>
  <si>
    <t>Caroline</t>
  </si>
  <si>
    <t>Sébastien</t>
  </si>
  <si>
    <t>MALGAT</t>
  </si>
  <si>
    <t>Amanda</t>
  </si>
  <si>
    <t>HABAULT</t>
  </si>
  <si>
    <t>Sylvie</t>
  </si>
  <si>
    <t>PAILLET</t>
  </si>
  <si>
    <t>Anne</t>
  </si>
  <si>
    <t>Cyril</t>
  </si>
  <si>
    <t>TEILLARD</t>
  </si>
  <si>
    <t>AUDEMARD</t>
  </si>
  <si>
    <t>Mathieu</t>
  </si>
  <si>
    <t>AUBERT</t>
  </si>
  <si>
    <t>Carole</t>
  </si>
  <si>
    <t>CORSETTI</t>
  </si>
  <si>
    <t>Fausto</t>
  </si>
  <si>
    <t>BONHOMME</t>
  </si>
  <si>
    <t>Jean-Claude</t>
  </si>
  <si>
    <t>BERNABEU</t>
  </si>
  <si>
    <t>Nicole</t>
  </si>
  <si>
    <t>REYNAUD</t>
  </si>
  <si>
    <t>Francis</t>
  </si>
  <si>
    <t>Emmanuelle</t>
  </si>
  <si>
    <t>VERRIER</t>
  </si>
  <si>
    <t>Rolph</t>
  </si>
  <si>
    <t>Cécile</t>
  </si>
  <si>
    <t>HILLION</t>
  </si>
  <si>
    <t>Bernard</t>
  </si>
  <si>
    <t>BREDOUX</t>
  </si>
  <si>
    <t>Xavier</t>
  </si>
  <si>
    <t>VINAY</t>
  </si>
  <si>
    <t>Julien</t>
  </si>
  <si>
    <t>PAILHES</t>
  </si>
  <si>
    <t>Gérard</t>
  </si>
  <si>
    <t>Charles</t>
  </si>
  <si>
    <t>POURRET</t>
  </si>
  <si>
    <t>Daniel</t>
  </si>
  <si>
    <t>LERVAL</t>
  </si>
  <si>
    <t>Alain</t>
  </si>
  <si>
    <t>BRUN</t>
  </si>
  <si>
    <t>LESNE</t>
  </si>
  <si>
    <t>LECHOUX</t>
  </si>
  <si>
    <t>Emmanuel</t>
  </si>
  <si>
    <t>LOZANO</t>
  </si>
  <si>
    <t>Loïc</t>
  </si>
  <si>
    <t>Arnaud</t>
  </si>
  <si>
    <t>SIXDENIER</t>
  </si>
  <si>
    <t>Fabien</t>
  </si>
  <si>
    <t>HORODYSKI</t>
  </si>
  <si>
    <t>GUILLEN</t>
  </si>
  <si>
    <t>SUZON</t>
  </si>
  <si>
    <t>Pascale</t>
  </si>
  <si>
    <t>FONLUPT</t>
  </si>
  <si>
    <t>Virginie</t>
  </si>
  <si>
    <t>Maud</t>
  </si>
  <si>
    <t>GOLDFARB</t>
  </si>
  <si>
    <t>JOUBERT</t>
  </si>
  <si>
    <t>Francisco</t>
  </si>
  <si>
    <t>RICOL</t>
  </si>
  <si>
    <t>MARGOTTON</t>
  </si>
  <si>
    <t>Temps</t>
  </si>
  <si>
    <t>CASTILLE</t>
  </si>
  <si>
    <t>Sandrine</t>
  </si>
  <si>
    <t>Rang</t>
  </si>
  <si>
    <t>MASCULINS</t>
  </si>
  <si>
    <t>COUTTY</t>
  </si>
  <si>
    <t>Régis</t>
  </si>
  <si>
    <t>FÉMININES</t>
  </si>
  <si>
    <t>CAT</t>
  </si>
  <si>
    <t>Clémence</t>
  </si>
  <si>
    <t>Marie-Charlotte</t>
  </si>
  <si>
    <t>Gilles</t>
  </si>
  <si>
    <t>BLANC</t>
  </si>
  <si>
    <t>Dominique</t>
  </si>
  <si>
    <t>BIRA</t>
  </si>
  <si>
    <t>Alexandre</t>
  </si>
  <si>
    <t>SORIS</t>
  </si>
  <si>
    <t>SORIS DUSSAILLY</t>
  </si>
  <si>
    <t>Yamina</t>
  </si>
  <si>
    <t>Antoine</t>
  </si>
  <si>
    <t>GARRIGUE</t>
  </si>
  <si>
    <t>Hervé</t>
  </si>
  <si>
    <t>CLERT-GIRARD</t>
  </si>
  <si>
    <t>Patrick</t>
  </si>
  <si>
    <t>CARBONEL</t>
  </si>
  <si>
    <t>Juliana</t>
  </si>
  <si>
    <t>PEUCHOT</t>
  </si>
  <si>
    <t>AMELINEAU</t>
  </si>
  <si>
    <t>François</t>
  </si>
  <si>
    <t>KLING</t>
  </si>
  <si>
    <t>Jean-Jacques</t>
  </si>
  <si>
    <t>CHAPELAIN</t>
  </si>
  <si>
    <t>Dimitri</t>
  </si>
  <si>
    <t>BIGEARD</t>
  </si>
  <si>
    <t>Christian</t>
  </si>
  <si>
    <t>FRAYSSE</t>
  </si>
  <si>
    <t>POIZEAU</t>
  </si>
  <si>
    <t>Jean</t>
  </si>
  <si>
    <t>MAYEUR</t>
  </si>
  <si>
    <t>Jocelyne</t>
  </si>
  <si>
    <t>CAUDRON</t>
  </si>
  <si>
    <t>ROY</t>
  </si>
  <si>
    <t>Paula</t>
  </si>
  <si>
    <t>CHAMBELLANT</t>
  </si>
  <si>
    <t>DELHAYE</t>
  </si>
  <si>
    <t>3 premiers SCRATCH</t>
  </si>
  <si>
    <t>Assiduité</t>
  </si>
  <si>
    <t>LUNETTA</t>
  </si>
  <si>
    <t>Jonathan</t>
  </si>
  <si>
    <t>LAMANDE</t>
  </si>
  <si>
    <t>PIGNARD</t>
  </si>
  <si>
    <t>DEHAUDT</t>
  </si>
  <si>
    <t>POULAT</t>
  </si>
  <si>
    <t>Sarah</t>
  </si>
  <si>
    <t>Céline</t>
  </si>
  <si>
    <t>MINGRET</t>
  </si>
  <si>
    <t>Patricia</t>
  </si>
  <si>
    <t>Lieu</t>
  </si>
  <si>
    <t>ESTUBLIER</t>
  </si>
  <si>
    <t>JEZEQUEL</t>
  </si>
  <si>
    <t>VANCELL</t>
  </si>
  <si>
    <t>Damien</t>
  </si>
  <si>
    <t>BARRAUD</t>
  </si>
  <si>
    <t>Cloé</t>
  </si>
  <si>
    <t>LAUBY</t>
  </si>
  <si>
    <t>Claude</t>
  </si>
  <si>
    <t>Brigitte</t>
  </si>
  <si>
    <t>Julie</t>
  </si>
  <si>
    <t>BILANDJIAN</t>
  </si>
  <si>
    <t>Georges</t>
  </si>
  <si>
    <t>Indice de performance</t>
  </si>
  <si>
    <t>Course</t>
  </si>
  <si>
    <t>RIA</t>
  </si>
  <si>
    <t>Luc</t>
  </si>
  <si>
    <t>LOUP</t>
  </si>
  <si>
    <t>REPUSSARD</t>
  </si>
  <si>
    <t>Jean-Paul</t>
  </si>
  <si>
    <t>BALLANGER</t>
  </si>
  <si>
    <t>Jérôme</t>
  </si>
  <si>
    <t>GUILLERMIC</t>
  </si>
  <si>
    <t>Violaine</t>
  </si>
  <si>
    <t>Jessica</t>
  </si>
  <si>
    <t>Sandra</t>
  </si>
  <si>
    <t>LANFRANCHI</t>
  </si>
  <si>
    <t>Marc</t>
  </si>
  <si>
    <t>DELAUNE</t>
  </si>
  <si>
    <t>Laurence</t>
  </si>
  <si>
    <t>TORTONESE</t>
  </si>
  <si>
    <t>Martine</t>
  </si>
  <si>
    <t>METHIVIER</t>
  </si>
  <si>
    <t>PLACE</t>
  </si>
  <si>
    <t>Joëlle</t>
  </si>
  <si>
    <t>DUBOURG</t>
  </si>
  <si>
    <t>Florian</t>
  </si>
  <si>
    <t>COLLIGNON</t>
  </si>
  <si>
    <t>Yannick</t>
  </si>
  <si>
    <t>SALVOLDI</t>
  </si>
  <si>
    <t>MARTEAU</t>
  </si>
  <si>
    <t>Clément</t>
  </si>
  <si>
    <t>DELVOLTE</t>
  </si>
  <si>
    <t>LECLER</t>
  </si>
  <si>
    <t>Ronan</t>
  </si>
  <si>
    <t>CORBET</t>
  </si>
  <si>
    <t>Corinne</t>
  </si>
  <si>
    <t>X AAALiens classés (YH &amp; ZF)</t>
  </si>
  <si>
    <t>NOM</t>
  </si>
  <si>
    <t>Prénom</t>
  </si>
  <si>
    <t>AILLOUD</t>
  </si>
  <si>
    <t>ARHEDEN</t>
  </si>
  <si>
    <t>BAUDIN</t>
  </si>
  <si>
    <t>BAY</t>
  </si>
  <si>
    <t>BELAUD</t>
  </si>
  <si>
    <t>BELLOT</t>
  </si>
  <si>
    <t>BERNARDO DE OLIVEIRA</t>
  </si>
  <si>
    <t>BONNARDEL</t>
  </si>
  <si>
    <t>BURLET</t>
  </si>
  <si>
    <t>CARRASCO</t>
  </si>
  <si>
    <t>CHABRAND</t>
  </si>
  <si>
    <t>CHAPET</t>
  </si>
  <si>
    <t>CONSTANT</t>
  </si>
  <si>
    <t>CONVAIN</t>
  </si>
  <si>
    <t>DAVALLET-PIN</t>
  </si>
  <si>
    <t>DERRIAULT</t>
  </si>
  <si>
    <t>DIAZ</t>
  </si>
  <si>
    <t>DODANE</t>
  </si>
  <si>
    <t>DORE</t>
  </si>
  <si>
    <t>EQUINET</t>
  </si>
  <si>
    <t>FUMAT</t>
  </si>
  <si>
    <t>GARAY BEZANILLA</t>
  </si>
  <si>
    <t>GAUTHIER</t>
  </si>
  <si>
    <t>GOSSELIN</t>
  </si>
  <si>
    <t>GUERIN</t>
  </si>
  <si>
    <t>JAROSZ</t>
  </si>
  <si>
    <t>JAYOL</t>
  </si>
  <si>
    <t>JOUSSERAND</t>
  </si>
  <si>
    <t>JOYAUX</t>
  </si>
  <si>
    <t>KAHN</t>
  </si>
  <si>
    <t>LAGRANGE</t>
  </si>
  <si>
    <t>LAUNAY</t>
  </si>
  <si>
    <t>LAURENT</t>
  </si>
  <si>
    <t>LEBRUN</t>
  </si>
  <si>
    <t>LECUS</t>
  </si>
  <si>
    <t>LESCOVEC</t>
  </si>
  <si>
    <t>LUNVEN</t>
  </si>
  <si>
    <t>MAITREJEAN</t>
  </si>
  <si>
    <t>MALIN</t>
  </si>
  <si>
    <t>MALTAVERNE</t>
  </si>
  <si>
    <t>MARSILLAC</t>
  </si>
  <si>
    <t>MARTINAUD-PICOT</t>
  </si>
  <si>
    <t>MEYNIER</t>
  </si>
  <si>
    <t>MINA</t>
  </si>
  <si>
    <t>MIQUEL</t>
  </si>
  <si>
    <t>MOALI</t>
  </si>
  <si>
    <t>MURZIN</t>
  </si>
  <si>
    <t>PARDON</t>
  </si>
  <si>
    <t>PORTELLI</t>
  </si>
  <si>
    <t>POULLOT</t>
  </si>
  <si>
    <t>RICORDEAU</t>
  </si>
  <si>
    <t>ROBERT</t>
  </si>
  <si>
    <t>ROLANDEZ</t>
  </si>
  <si>
    <t>SALVADOR</t>
  </si>
  <si>
    <t>Marion</t>
  </si>
  <si>
    <t>Bengt</t>
  </si>
  <si>
    <t>Fabienne</t>
  </si>
  <si>
    <t>Camille</t>
  </si>
  <si>
    <t>Clarisse</t>
  </si>
  <si>
    <t>Lyonel</t>
  </si>
  <si>
    <t>Valérie</t>
  </si>
  <si>
    <t>Sophie</t>
  </si>
  <si>
    <t>Cora</t>
  </si>
  <si>
    <t>Stéphanie</t>
  </si>
  <si>
    <t>Guillaume</t>
  </si>
  <si>
    <t>Marine</t>
  </si>
  <si>
    <t>Grégory</t>
  </si>
  <si>
    <t>Pauline</t>
  </si>
  <si>
    <t>Christopher</t>
  </si>
  <si>
    <t>Luis</t>
  </si>
  <si>
    <t>Léonore</t>
  </si>
  <si>
    <t>Odile</t>
  </si>
  <si>
    <t>Séverine</t>
  </si>
  <si>
    <t>Frédéric</t>
  </si>
  <si>
    <t>Corentin</t>
  </si>
  <si>
    <t>Serge</t>
  </si>
  <si>
    <t>Anna</t>
  </si>
  <si>
    <t>Philippe</t>
  </si>
  <si>
    <t>Guy</t>
  </si>
  <si>
    <t>Ophélie</t>
  </si>
  <si>
    <t>Jean-Pierre</t>
  </si>
  <si>
    <t>Yohan</t>
  </si>
  <si>
    <t>Alexis</t>
  </si>
  <si>
    <t>Axelle</t>
  </si>
  <si>
    <t>Amandine</t>
  </si>
  <si>
    <t>Vainqueurs JU / ES</t>
  </si>
  <si>
    <t>Vainqueurs SE / M0</t>
  </si>
  <si>
    <t>Vainqueurs M1 / M2</t>
  </si>
  <si>
    <t>Vainqueurs M3 / M4</t>
  </si>
  <si>
    <t>Vainqueurs M5 / M6</t>
  </si>
  <si>
    <t>Vainqueurs M7 / M8</t>
  </si>
  <si>
    <t>Vainqueurs M9 / M10</t>
  </si>
  <si>
    <t>LUT BY NIGHT</t>
  </si>
  <si>
    <t>LA SAINTÉLYON</t>
  </si>
  <si>
    <t>MARATHON AU CHOIX</t>
  </si>
  <si>
    <t>Céleste</t>
  </si>
  <si>
    <t>ES</t>
  </si>
  <si>
    <t>SE</t>
  </si>
  <si>
    <t>PITRE</t>
  </si>
  <si>
    <t>Loreline</t>
  </si>
  <si>
    <t>M0</t>
  </si>
  <si>
    <t>M1</t>
  </si>
  <si>
    <t>M2</t>
  </si>
  <si>
    <t>GORGET</t>
  </si>
  <si>
    <t>Cristele</t>
  </si>
  <si>
    <t>M3</t>
  </si>
  <si>
    <t>M4</t>
  </si>
  <si>
    <t>SEGAUD</t>
  </si>
  <si>
    <t>M5</t>
  </si>
  <si>
    <t>M6</t>
  </si>
  <si>
    <t>M7</t>
  </si>
  <si>
    <t>DÉFI CROSS AAAL</t>
  </si>
  <si>
    <t>BILAN 2021</t>
  </si>
  <si>
    <t>CHICCO</t>
  </si>
  <si>
    <t>COUET</t>
  </si>
  <si>
    <t>Matteo</t>
  </si>
  <si>
    <t>DERREY</t>
  </si>
  <si>
    <t>GROLIER</t>
  </si>
  <si>
    <t>LOHMANN</t>
  </si>
  <si>
    <t>Yoan</t>
  </si>
  <si>
    <t>PEROL</t>
  </si>
  <si>
    <t>ROSAS</t>
  </si>
  <si>
    <t>SINOU</t>
  </si>
  <si>
    <t>ANNE</t>
  </si>
  <si>
    <t>BASTIDE</t>
  </si>
  <si>
    <t>BOCQUET</t>
  </si>
  <si>
    <t>Gersende</t>
  </si>
  <si>
    <t>DARNIS</t>
  </si>
  <si>
    <t>Alice</t>
  </si>
  <si>
    <t>DECHARIERE</t>
  </si>
  <si>
    <t>Anais</t>
  </si>
  <si>
    <t>HAMON</t>
  </si>
  <si>
    <t>Célia</t>
  </si>
  <si>
    <t>LAMURE-GUIGARD</t>
  </si>
  <si>
    <t>Lou</t>
  </si>
  <si>
    <t>MARTINELLI</t>
  </si>
  <si>
    <t>Manon</t>
  </si>
  <si>
    <t>MAZELLA</t>
  </si>
  <si>
    <t>MORISSEAU</t>
  </si>
  <si>
    <t>Astrid</t>
  </si>
  <si>
    <t>PUTINIER</t>
  </si>
  <si>
    <t>RENEAUD</t>
  </si>
  <si>
    <t>RODIER</t>
  </si>
  <si>
    <t>ROUSSEAU-MERMANS</t>
  </si>
  <si>
    <t>TEZENAS</t>
  </si>
  <si>
    <t>Tiphaine</t>
  </si>
  <si>
    <t>07/02 - 07/03/2021</t>
  </si>
  <si>
    <t>SOULÉ</t>
  </si>
  <si>
    <t>VIEUGUÉ</t>
  </si>
  <si>
    <t>Benoit</t>
  </si>
  <si>
    <t>Gwenaëlle</t>
  </si>
  <si>
    <t>Émilie</t>
  </si>
  <si>
    <t>Michaël</t>
  </si>
  <si>
    <t>Éric</t>
  </si>
  <si>
    <t>Marc-Édouard</t>
  </si>
  <si>
    <t>Nathanaël</t>
  </si>
  <si>
    <t>Lucile</t>
  </si>
  <si>
    <t>TRAIL GIVRÉ CONNECTÉ</t>
  </si>
  <si>
    <t>08/03 - 31/03/2021</t>
  </si>
  <si>
    <t>10KM CONNECTÉS</t>
  </si>
  <si>
    <t>01/04 - 02/05/2021</t>
  </si>
  <si>
    <t>1 AAALien classé (1H)</t>
  </si>
  <si>
    <t>WONGOUE PROST</t>
  </si>
  <si>
    <t>45 AAALiens classés (30H &amp; 15F)</t>
  </si>
  <si>
    <t>FOUILLÉ</t>
  </si>
  <si>
    <t>QUÉZÉDÉ</t>
  </si>
  <si>
    <t>33 AAALiens classés (18H &amp; 15F)</t>
  </si>
  <si>
    <t>10KM DE PARILLY</t>
  </si>
  <si>
    <t>LA VAL'LYONNAISE</t>
  </si>
  <si>
    <t>SADOUN</t>
  </si>
  <si>
    <t>Sabine</t>
  </si>
  <si>
    <t>16 AAALiens classés (8H &amp; 8F)</t>
  </si>
  <si>
    <t>05/06 - 06/06/2021</t>
  </si>
  <si>
    <t>SORTIE CLUB JURA (REMPLACEMENT TRANSJU'TRAIL)</t>
  </si>
  <si>
    <t>32 AAALiens classés (19H &amp; 13F)</t>
  </si>
  <si>
    <t>RUN FOR CHIMPS</t>
  </si>
  <si>
    <t>12/06 - 20/06/2021</t>
  </si>
  <si>
    <t>7 AAALiens classés (2H &amp; 5F)</t>
  </si>
  <si>
    <t>5KM</t>
  </si>
  <si>
    <t>15KM</t>
  </si>
  <si>
    <t>26KM</t>
  </si>
  <si>
    <t>URBAIN</t>
  </si>
  <si>
    <t>Hugo</t>
  </si>
  <si>
    <t>HAOUES</t>
  </si>
  <si>
    <t>Maamar</t>
  </si>
  <si>
    <t>BERT</t>
  </si>
  <si>
    <t>Nathalie</t>
  </si>
  <si>
    <t>TONELLI</t>
  </si>
  <si>
    <t>Élodie</t>
  </si>
  <si>
    <t>COUVAL</t>
  </si>
  <si>
    <t>Justine</t>
  </si>
  <si>
    <t>GUYON</t>
  </si>
  <si>
    <t>Maxime</t>
  </si>
  <si>
    <t>Carlo</t>
  </si>
  <si>
    <t>LEGAREZ</t>
  </si>
  <si>
    <t>CARBAJO</t>
  </si>
  <si>
    <t>Tristan</t>
  </si>
  <si>
    <t>FRANÇOIS</t>
  </si>
  <si>
    <t>33 AAALiens classés (21H &amp; 12F)</t>
  </si>
  <si>
    <t>GLEIZAL</t>
  </si>
  <si>
    <t>Florent</t>
  </si>
  <si>
    <t>18KM</t>
  </si>
  <si>
    <t>12KM</t>
  </si>
  <si>
    <t>ROULETTE</t>
  </si>
  <si>
    <t>6KM</t>
  </si>
  <si>
    <t>MOY</t>
  </si>
  <si>
    <t>Gaëtan</t>
  </si>
  <si>
    <t>Vanessa</t>
  </si>
  <si>
    <t>ROBIN</t>
  </si>
  <si>
    <t>21 AAALiens classés (11H &amp; 10F)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</si>
</sst>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66"/>
      <name val="Calibri"/>
      <family val="2"/>
    </font>
    <font>
      <b/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theme="1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  <charset val="1"/>
    </font>
    <font>
      <b/>
      <sz val="11"/>
      <color theme="1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15" fillId="0" borderId="0" applyNumberForma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0" xfId="0" applyFont="1"/>
    <xf numFmtId="1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24" xfId="0" applyFont="1" applyBorder="1"/>
    <xf numFmtId="0" fontId="12" fillId="0" borderId="26" xfId="1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2" fillId="0" borderId="32" xfId="0" applyFont="1" applyBorder="1"/>
    <xf numFmtId="0" fontId="12" fillId="0" borderId="38" xfId="0" applyFont="1" applyBorder="1"/>
    <xf numFmtId="0" fontId="7" fillId="0" borderId="19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0" xfId="1" applyFont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8" fillId="0" borderId="26" xfId="0" applyFont="1" applyBorder="1"/>
    <xf numFmtId="0" fontId="8" fillId="0" borderId="25" xfId="0" applyFont="1" applyBorder="1"/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2" xfId="0" applyFont="1" applyBorder="1"/>
    <xf numFmtId="0" fontId="8" fillId="0" borderId="33" xfId="0" applyFont="1" applyBorder="1"/>
    <xf numFmtId="0" fontId="11" fillId="0" borderId="21" xfId="0" applyFont="1" applyFill="1" applyBorder="1" applyAlignment="1">
      <alignment horizontal="center"/>
    </xf>
    <xf numFmtId="0" fontId="12" fillId="0" borderId="26" xfId="0" applyFont="1" applyFill="1" applyBorder="1"/>
    <xf numFmtId="0" fontId="12" fillId="0" borderId="24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8" fillId="0" borderId="26" xfId="0" applyFont="1" applyFill="1" applyBorder="1"/>
    <xf numFmtId="0" fontId="8" fillId="0" borderId="25" xfId="0" applyFont="1" applyFill="1" applyBorder="1"/>
    <xf numFmtId="0" fontId="12" fillId="0" borderId="42" xfId="0" applyFont="1" applyBorder="1"/>
    <xf numFmtId="0" fontId="12" fillId="0" borderId="0" xfId="0" applyFont="1" applyBorder="1" applyAlignment="1">
      <alignment horizontal="left" vertical="center"/>
    </xf>
    <xf numFmtId="0" fontId="12" fillId="0" borderId="34" xfId="0" applyFont="1" applyBorder="1"/>
    <xf numFmtId="0" fontId="13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164" fontId="13" fillId="2" borderId="3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46" xfId="0" applyFont="1" applyBorder="1"/>
    <xf numFmtId="0" fontId="12" fillId="0" borderId="6" xfId="0" applyFont="1" applyBorder="1"/>
    <xf numFmtId="164" fontId="13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6" fillId="0" borderId="0" xfId="2" applyNumberFormat="1" applyFont="1" applyAlignment="1">
      <alignment vertical="center" wrapText="1"/>
    </xf>
    <xf numFmtId="164" fontId="16" fillId="0" borderId="0" xfId="0" applyNumberFormat="1" applyFont="1" applyAlignment="1">
      <alignment horizontal="center" vertical="center" wrapText="1"/>
    </xf>
    <xf numFmtId="49" fontId="17" fillId="0" borderId="0" xfId="2" applyNumberFormat="1" applyFont="1" applyAlignment="1">
      <alignment vertical="center" wrapText="1"/>
    </xf>
    <xf numFmtId="164" fontId="17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915D-E38F-47F7-B19B-46186D1E0B24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307</v>
      </c>
      <c r="B1" s="108"/>
      <c r="C1" s="108"/>
      <c r="D1" s="108"/>
      <c r="E1" s="108"/>
      <c r="F1" s="109"/>
      <c r="G1" s="63" t="s">
        <v>342</v>
      </c>
      <c r="H1" s="110" t="s">
        <v>359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181</v>
      </c>
      <c r="B4" s="36" t="s">
        <v>182</v>
      </c>
      <c r="C4" s="92"/>
      <c r="D4" s="93"/>
      <c r="E4" s="94"/>
      <c r="F4" s="47">
        <v>30</v>
      </c>
      <c r="G4" s="14" t="s">
        <v>113</v>
      </c>
      <c r="H4" s="14" t="s">
        <v>114</v>
      </c>
      <c r="I4" s="98"/>
      <c r="J4" s="99"/>
      <c r="K4" s="100"/>
      <c r="L4" s="59">
        <v>15</v>
      </c>
    </row>
    <row r="5" spans="1:13" x14ac:dyDescent="0.3">
      <c r="A5" s="36" t="s">
        <v>219</v>
      </c>
      <c r="B5" s="36" t="s">
        <v>20</v>
      </c>
      <c r="C5" s="95"/>
      <c r="D5" s="96"/>
      <c r="E5" s="97"/>
      <c r="F5" s="52">
        <v>29</v>
      </c>
      <c r="G5" s="14" t="s">
        <v>77</v>
      </c>
      <c r="H5" s="14" t="s">
        <v>23</v>
      </c>
      <c r="I5" s="98"/>
      <c r="J5" s="101"/>
      <c r="K5" s="100"/>
      <c r="L5" s="59">
        <v>14</v>
      </c>
      <c r="M5" s="22"/>
    </row>
    <row r="6" spans="1:13" x14ac:dyDescent="0.3">
      <c r="A6" s="36" t="s">
        <v>166</v>
      </c>
      <c r="B6" s="36" t="s">
        <v>167</v>
      </c>
      <c r="C6" s="95"/>
      <c r="D6" s="96"/>
      <c r="E6" s="97"/>
      <c r="F6" s="52">
        <v>28</v>
      </c>
      <c r="G6" s="14" t="s">
        <v>203</v>
      </c>
      <c r="H6" s="14" t="s">
        <v>256</v>
      </c>
      <c r="I6" s="98"/>
      <c r="J6" s="101"/>
      <c r="K6" s="100"/>
      <c r="L6" s="59">
        <v>13</v>
      </c>
      <c r="M6" s="22"/>
    </row>
    <row r="7" spans="1:13" x14ac:dyDescent="0.3">
      <c r="A7" s="36" t="s">
        <v>314</v>
      </c>
      <c r="B7" s="36" t="s">
        <v>315</v>
      </c>
      <c r="C7" s="95"/>
      <c r="D7" s="96"/>
      <c r="E7" s="97"/>
      <c r="F7" s="52">
        <v>27</v>
      </c>
      <c r="G7" s="14" t="s">
        <v>228</v>
      </c>
      <c r="H7" s="14" t="s">
        <v>259</v>
      </c>
      <c r="I7" s="98"/>
      <c r="J7" s="101"/>
      <c r="K7" s="100"/>
      <c r="L7" s="59">
        <v>12</v>
      </c>
      <c r="M7" s="22"/>
    </row>
    <row r="8" spans="1:13" x14ac:dyDescent="0.3">
      <c r="A8" s="36" t="s">
        <v>144</v>
      </c>
      <c r="B8" s="36" t="s">
        <v>58</v>
      </c>
      <c r="C8" s="95"/>
      <c r="D8" s="96"/>
      <c r="E8" s="97"/>
      <c r="F8" s="52">
        <v>26</v>
      </c>
      <c r="G8" s="14" t="s">
        <v>334</v>
      </c>
      <c r="H8" s="14" t="s">
        <v>335</v>
      </c>
      <c r="I8" s="98"/>
      <c r="J8" s="101"/>
      <c r="K8" s="100"/>
      <c r="L8" s="59">
        <v>11</v>
      </c>
      <c r="M8" s="22"/>
    </row>
    <row r="9" spans="1:13" x14ac:dyDescent="0.3">
      <c r="A9" s="36" t="s">
        <v>19</v>
      </c>
      <c r="B9" s="36" t="s">
        <v>20</v>
      </c>
      <c r="C9" s="95"/>
      <c r="D9" s="96"/>
      <c r="E9" s="97"/>
      <c r="F9" s="52">
        <v>25</v>
      </c>
      <c r="G9" s="14" t="s">
        <v>327</v>
      </c>
      <c r="H9" s="14" t="s">
        <v>328</v>
      </c>
      <c r="I9" s="98"/>
      <c r="J9" s="101"/>
      <c r="K9" s="100"/>
      <c r="L9" s="59">
        <v>10</v>
      </c>
    </row>
    <row r="10" spans="1:13" x14ac:dyDescent="0.3">
      <c r="A10" s="36" t="s">
        <v>9</v>
      </c>
      <c r="B10" s="36" t="s">
        <v>10</v>
      </c>
      <c r="C10" s="95"/>
      <c r="D10" s="96"/>
      <c r="E10" s="97"/>
      <c r="F10" s="52">
        <v>24</v>
      </c>
      <c r="G10" s="14" t="s">
        <v>153</v>
      </c>
      <c r="H10" s="14" t="s">
        <v>155</v>
      </c>
      <c r="I10" s="98"/>
      <c r="J10" s="101"/>
      <c r="K10" s="100"/>
      <c r="L10" s="59">
        <v>9</v>
      </c>
    </row>
    <row r="11" spans="1:13" x14ac:dyDescent="0.3">
      <c r="A11" s="36" t="s">
        <v>310</v>
      </c>
      <c r="B11" s="36" t="s">
        <v>311</v>
      </c>
      <c r="C11" s="95"/>
      <c r="D11" s="96"/>
      <c r="E11" s="97"/>
      <c r="F11" s="52">
        <v>23</v>
      </c>
      <c r="G11" s="14" t="s">
        <v>237</v>
      </c>
      <c r="H11" s="14" t="s">
        <v>29</v>
      </c>
      <c r="I11" s="98"/>
      <c r="J11" s="101"/>
      <c r="K11" s="100"/>
      <c r="L11" s="59">
        <v>8</v>
      </c>
    </row>
    <row r="12" spans="1:13" x14ac:dyDescent="0.3">
      <c r="A12" s="36" t="s">
        <v>11</v>
      </c>
      <c r="B12" s="36" t="s">
        <v>12</v>
      </c>
      <c r="C12" s="95"/>
      <c r="D12" s="96"/>
      <c r="E12" s="97"/>
      <c r="F12" s="52">
        <v>22</v>
      </c>
      <c r="G12" s="14" t="s">
        <v>331</v>
      </c>
      <c r="H12" s="14" t="s">
        <v>332</v>
      </c>
      <c r="I12" s="98"/>
      <c r="J12" s="101"/>
      <c r="K12" s="100"/>
      <c r="L12" s="59">
        <v>7</v>
      </c>
    </row>
    <row r="13" spans="1:13" x14ac:dyDescent="0.3">
      <c r="A13" s="36" t="s">
        <v>72</v>
      </c>
      <c r="B13" s="36" t="s">
        <v>73</v>
      </c>
      <c r="C13" s="95"/>
      <c r="D13" s="95"/>
      <c r="E13" s="95"/>
      <c r="F13" s="52">
        <v>21</v>
      </c>
      <c r="G13" s="14" t="s">
        <v>185</v>
      </c>
      <c r="H13" s="14" t="s">
        <v>83</v>
      </c>
      <c r="I13" s="98"/>
      <c r="J13" s="98"/>
      <c r="K13" s="98"/>
      <c r="L13" s="59">
        <v>6</v>
      </c>
    </row>
    <row r="14" spans="1:13" x14ac:dyDescent="0.3">
      <c r="A14" s="36" t="s">
        <v>343</v>
      </c>
      <c r="B14" s="36" t="s">
        <v>74</v>
      </c>
      <c r="C14" s="95"/>
      <c r="D14" s="95"/>
      <c r="E14" s="95"/>
      <c r="F14" s="52">
        <v>20</v>
      </c>
      <c r="G14" s="14" t="s">
        <v>361</v>
      </c>
      <c r="H14" s="14" t="s">
        <v>352</v>
      </c>
      <c r="I14" s="98"/>
      <c r="J14" s="98"/>
      <c r="K14" s="98"/>
      <c r="L14" s="59">
        <v>5</v>
      </c>
    </row>
    <row r="15" spans="1:13" x14ac:dyDescent="0.3">
      <c r="A15" s="36" t="s">
        <v>188</v>
      </c>
      <c r="B15" s="36" t="s">
        <v>30</v>
      </c>
      <c r="C15" s="95"/>
      <c r="D15" s="95"/>
      <c r="E15" s="95"/>
      <c r="F15" s="52">
        <v>19</v>
      </c>
      <c r="G15" s="14" t="s">
        <v>358</v>
      </c>
      <c r="H15" s="14" t="s">
        <v>51</v>
      </c>
      <c r="I15" s="98"/>
      <c r="J15" s="98"/>
      <c r="K15" s="98"/>
      <c r="L15" s="59">
        <v>4</v>
      </c>
    </row>
    <row r="16" spans="1:13" x14ac:dyDescent="0.3">
      <c r="A16" s="36" t="s">
        <v>120</v>
      </c>
      <c r="B16" s="36" t="s">
        <v>121</v>
      </c>
      <c r="C16" s="95"/>
      <c r="D16" s="95"/>
      <c r="E16" s="95"/>
      <c r="F16" s="52">
        <v>18</v>
      </c>
      <c r="G16" s="14" t="s">
        <v>45</v>
      </c>
      <c r="H16" s="14" t="s">
        <v>34</v>
      </c>
      <c r="I16" s="98"/>
      <c r="J16" s="98"/>
      <c r="K16" s="98"/>
      <c r="L16" s="59">
        <v>3</v>
      </c>
    </row>
    <row r="17" spans="1:12" x14ac:dyDescent="0.3">
      <c r="A17" s="36" t="s">
        <v>24</v>
      </c>
      <c r="B17" s="36" t="s">
        <v>25</v>
      </c>
      <c r="C17" s="95"/>
      <c r="D17" s="95"/>
      <c r="E17" s="95"/>
      <c r="F17" s="52">
        <v>17</v>
      </c>
      <c r="G17" s="14" t="s">
        <v>35</v>
      </c>
      <c r="H17" s="14" t="s">
        <v>36</v>
      </c>
      <c r="I17" s="98"/>
      <c r="J17" s="98"/>
      <c r="K17" s="98"/>
      <c r="L17" s="59">
        <v>2</v>
      </c>
    </row>
    <row r="18" spans="1:12" x14ac:dyDescent="0.3">
      <c r="A18" s="36" t="s">
        <v>161</v>
      </c>
      <c r="B18" s="36" t="s">
        <v>162</v>
      </c>
      <c r="C18" s="95"/>
      <c r="D18" s="95"/>
      <c r="E18" s="95"/>
      <c r="F18" s="52">
        <v>16</v>
      </c>
      <c r="G18" s="14" t="s">
        <v>178</v>
      </c>
      <c r="H18" s="14" t="s">
        <v>143</v>
      </c>
      <c r="I18" s="98"/>
      <c r="J18" s="98"/>
      <c r="K18" s="98"/>
      <c r="L18" s="59">
        <v>1</v>
      </c>
    </row>
    <row r="19" spans="1:12" x14ac:dyDescent="0.3">
      <c r="A19" s="36" t="s">
        <v>125</v>
      </c>
      <c r="B19" s="36" t="s">
        <v>126</v>
      </c>
      <c r="C19" s="95"/>
      <c r="D19" s="95"/>
      <c r="E19" s="95"/>
      <c r="F19" s="52">
        <v>15</v>
      </c>
      <c r="I19" s="56"/>
      <c r="J19" s="56"/>
      <c r="K19" s="56"/>
      <c r="L19" s="59"/>
    </row>
    <row r="20" spans="1:12" x14ac:dyDescent="0.3">
      <c r="A20" s="36" t="s">
        <v>15</v>
      </c>
      <c r="B20" s="36" t="s">
        <v>345</v>
      </c>
      <c r="C20" s="95"/>
      <c r="D20" s="95"/>
      <c r="E20" s="95"/>
      <c r="F20" s="52">
        <v>14</v>
      </c>
      <c r="I20" s="56"/>
      <c r="J20" s="56"/>
      <c r="K20" s="56"/>
      <c r="L20" s="59"/>
    </row>
    <row r="21" spans="1:12" x14ac:dyDescent="0.3">
      <c r="A21" s="36" t="s">
        <v>124</v>
      </c>
      <c r="B21" s="36" t="s">
        <v>25</v>
      </c>
      <c r="C21" s="95"/>
      <c r="D21" s="95"/>
      <c r="E21" s="95"/>
      <c r="F21" s="52">
        <v>13</v>
      </c>
      <c r="I21" s="56"/>
      <c r="J21" s="56"/>
      <c r="K21" s="56"/>
      <c r="L21" s="59"/>
    </row>
    <row r="22" spans="1:12" x14ac:dyDescent="0.3">
      <c r="A22" s="36" t="s">
        <v>84</v>
      </c>
      <c r="B22" s="36" t="s">
        <v>110</v>
      </c>
      <c r="C22" s="95"/>
      <c r="D22" s="95"/>
      <c r="E22" s="95"/>
      <c r="F22" s="52">
        <v>12</v>
      </c>
      <c r="I22" s="56"/>
      <c r="J22" s="56"/>
      <c r="K22" s="56"/>
      <c r="L22" s="59"/>
    </row>
    <row r="23" spans="1:12" x14ac:dyDescent="0.3">
      <c r="A23" s="36" t="s">
        <v>115</v>
      </c>
      <c r="B23" s="36" t="s">
        <v>56</v>
      </c>
      <c r="C23" s="95"/>
      <c r="D23" s="95"/>
      <c r="E23" s="95"/>
      <c r="F23" s="52">
        <v>11</v>
      </c>
      <c r="I23" s="56"/>
      <c r="J23" s="56"/>
      <c r="K23" s="56"/>
      <c r="L23" s="59"/>
    </row>
    <row r="24" spans="1:12" x14ac:dyDescent="0.3">
      <c r="A24" s="36" t="s">
        <v>148</v>
      </c>
      <c r="B24" s="36" t="s">
        <v>56</v>
      </c>
      <c r="C24" s="95"/>
      <c r="D24" s="95"/>
      <c r="E24" s="95"/>
      <c r="F24" s="52">
        <v>10</v>
      </c>
      <c r="I24" s="56"/>
      <c r="J24" s="56"/>
      <c r="K24" s="56"/>
      <c r="L24" s="59"/>
    </row>
    <row r="25" spans="1:12" x14ac:dyDescent="0.3">
      <c r="A25" s="36" t="s">
        <v>116</v>
      </c>
      <c r="B25" s="36" t="s">
        <v>348</v>
      </c>
      <c r="C25" s="95"/>
      <c r="D25" s="95"/>
      <c r="E25" s="95"/>
      <c r="F25" s="52">
        <v>9</v>
      </c>
      <c r="I25" s="56"/>
      <c r="J25" s="56"/>
      <c r="K25" s="56"/>
      <c r="L25" s="59"/>
    </row>
    <row r="26" spans="1:12" x14ac:dyDescent="0.3">
      <c r="A26" s="36" t="s">
        <v>109</v>
      </c>
      <c r="B26" s="36" t="s">
        <v>108</v>
      </c>
      <c r="C26" s="95"/>
      <c r="D26" s="95"/>
      <c r="E26" s="95"/>
      <c r="F26" s="52">
        <v>8</v>
      </c>
      <c r="I26" s="56"/>
      <c r="J26" s="56"/>
      <c r="K26" s="56"/>
      <c r="L26" s="59"/>
    </row>
    <row r="27" spans="1:12" x14ac:dyDescent="0.3">
      <c r="A27" s="36" t="s">
        <v>52</v>
      </c>
      <c r="B27" s="36" t="s">
        <v>53</v>
      </c>
      <c r="C27" s="95"/>
      <c r="D27" s="95"/>
      <c r="E27" s="95"/>
      <c r="F27" s="52">
        <v>7</v>
      </c>
      <c r="I27" s="56"/>
      <c r="J27" s="56"/>
      <c r="K27" s="56"/>
      <c r="L27" s="59"/>
    </row>
    <row r="28" spans="1:12" x14ac:dyDescent="0.3">
      <c r="A28" s="36" t="s">
        <v>149</v>
      </c>
      <c r="B28" s="36" t="s">
        <v>150</v>
      </c>
      <c r="C28" s="95"/>
      <c r="D28" s="95"/>
      <c r="E28" s="95"/>
      <c r="F28" s="52">
        <v>6</v>
      </c>
      <c r="I28" s="56"/>
      <c r="J28" s="56"/>
      <c r="K28" s="56"/>
      <c r="L28" s="59"/>
    </row>
    <row r="29" spans="1:12" x14ac:dyDescent="0.3">
      <c r="A29" s="36" t="s">
        <v>168</v>
      </c>
      <c r="B29" s="36" t="s">
        <v>28</v>
      </c>
      <c r="C29" s="95"/>
      <c r="D29" s="95"/>
      <c r="E29" s="95"/>
      <c r="F29" s="52">
        <v>5</v>
      </c>
      <c r="I29" s="56"/>
      <c r="J29" s="56"/>
      <c r="K29" s="56"/>
      <c r="L29" s="59"/>
    </row>
    <row r="30" spans="1:12" x14ac:dyDescent="0.3">
      <c r="A30" s="36" t="s">
        <v>43</v>
      </c>
      <c r="B30" s="36" t="s">
        <v>44</v>
      </c>
      <c r="C30" s="95"/>
      <c r="D30" s="95"/>
      <c r="E30" s="95"/>
      <c r="F30" s="52">
        <v>4</v>
      </c>
      <c r="I30" s="56"/>
      <c r="J30" s="56"/>
      <c r="K30" s="56"/>
      <c r="L30" s="59"/>
    </row>
    <row r="31" spans="1:12" x14ac:dyDescent="0.3">
      <c r="A31" s="36" t="s">
        <v>59</v>
      </c>
      <c r="B31" s="36" t="s">
        <v>60</v>
      </c>
      <c r="C31" s="95"/>
      <c r="D31" s="95"/>
      <c r="E31" s="95"/>
      <c r="F31" s="52">
        <v>3</v>
      </c>
      <c r="I31" s="56"/>
      <c r="J31" s="56"/>
      <c r="K31" s="56"/>
      <c r="L31" s="59"/>
    </row>
    <row r="32" spans="1:12" x14ac:dyDescent="0.3">
      <c r="A32" s="36" t="s">
        <v>66</v>
      </c>
      <c r="B32" s="36" t="s">
        <v>67</v>
      </c>
      <c r="C32" s="95"/>
      <c r="D32" s="95"/>
      <c r="E32" s="95"/>
      <c r="F32" s="52">
        <v>2</v>
      </c>
      <c r="I32" s="56"/>
      <c r="J32" s="56"/>
      <c r="K32" s="56"/>
      <c r="L32" s="59"/>
    </row>
    <row r="33" spans="1:12" x14ac:dyDescent="0.3">
      <c r="A33" s="36" t="s">
        <v>344</v>
      </c>
      <c r="B33" s="36" t="s">
        <v>46</v>
      </c>
      <c r="C33" s="95"/>
      <c r="D33" s="95"/>
      <c r="E33" s="95"/>
      <c r="F33" s="52">
        <v>1</v>
      </c>
      <c r="I33" s="56"/>
      <c r="J33" s="56"/>
      <c r="K33" s="56"/>
      <c r="L33" s="59"/>
    </row>
    <row r="34" spans="1:12" x14ac:dyDescent="0.3">
      <c r="C34" s="49"/>
      <c r="D34" s="49"/>
      <c r="E34" s="49"/>
      <c r="F34" s="52"/>
      <c r="I34" s="56"/>
      <c r="J34" s="56"/>
      <c r="K34" s="56"/>
      <c r="L34" s="59"/>
    </row>
    <row r="35" spans="1:12" x14ac:dyDescent="0.3">
      <c r="C35" s="49"/>
      <c r="D35" s="49"/>
      <c r="E35" s="49"/>
      <c r="F35" s="52"/>
      <c r="I35" s="56"/>
      <c r="J35" s="56"/>
      <c r="K35" s="56"/>
      <c r="L35" s="59"/>
    </row>
    <row r="36" spans="1:12" x14ac:dyDescent="0.3">
      <c r="C36" s="49"/>
      <c r="D36" s="49"/>
      <c r="E36" s="49"/>
      <c r="F36" s="52"/>
      <c r="I36" s="56"/>
      <c r="J36" s="56"/>
      <c r="K36" s="56"/>
      <c r="L36" s="59"/>
    </row>
    <row r="37" spans="1:12" x14ac:dyDescent="0.3">
      <c r="C37" s="49"/>
      <c r="D37" s="49"/>
      <c r="E37" s="49"/>
      <c r="F37" s="52"/>
      <c r="I37" s="56"/>
      <c r="J37" s="56"/>
      <c r="K37" s="56"/>
      <c r="L37" s="59"/>
    </row>
    <row r="38" spans="1:12" x14ac:dyDescent="0.3">
      <c r="C38" s="49"/>
      <c r="D38" s="49"/>
      <c r="E38" s="49"/>
      <c r="F38" s="52"/>
      <c r="I38" s="56"/>
      <c r="J38" s="56"/>
      <c r="K38" s="56"/>
      <c r="L38" s="59"/>
    </row>
    <row r="39" spans="1:12" x14ac:dyDescent="0.3">
      <c r="C39" s="49"/>
      <c r="D39" s="49"/>
      <c r="E39" s="49"/>
      <c r="F39" s="52"/>
      <c r="I39" s="56"/>
      <c r="J39" s="56"/>
      <c r="K39" s="56"/>
      <c r="L39" s="59"/>
    </row>
    <row r="40" spans="1:12" x14ac:dyDescent="0.3">
      <c r="C40" s="49"/>
      <c r="D40" s="49"/>
      <c r="E40" s="49"/>
      <c r="F40" s="52"/>
      <c r="I40" s="56"/>
      <c r="J40" s="56"/>
      <c r="K40" s="56"/>
      <c r="L40" s="59"/>
    </row>
    <row r="41" spans="1:12" x14ac:dyDescent="0.3">
      <c r="C41" s="49"/>
      <c r="D41" s="49"/>
      <c r="E41" s="49"/>
      <c r="F41" s="52"/>
      <c r="I41" s="56"/>
      <c r="J41" s="56"/>
      <c r="K41" s="56"/>
      <c r="L41" s="59"/>
    </row>
    <row r="42" spans="1:12" x14ac:dyDescent="0.3">
      <c r="C42" s="49"/>
      <c r="D42" s="49"/>
      <c r="E42" s="49"/>
      <c r="F42" s="52"/>
      <c r="I42" s="56"/>
      <c r="J42" s="56"/>
      <c r="K42" s="56"/>
      <c r="L42" s="59"/>
    </row>
    <row r="43" spans="1:12" x14ac:dyDescent="0.3">
      <c r="C43" s="49"/>
      <c r="D43" s="49"/>
      <c r="E43" s="49"/>
      <c r="F43" s="52"/>
      <c r="I43" s="56"/>
      <c r="J43" s="56"/>
      <c r="K43" s="56"/>
      <c r="L43" s="59"/>
    </row>
    <row r="44" spans="1:12" x14ac:dyDescent="0.3">
      <c r="C44" s="49"/>
      <c r="D44" s="49"/>
      <c r="E44" s="49"/>
      <c r="F44" s="52"/>
      <c r="I44" s="56"/>
      <c r="J44" s="56"/>
      <c r="K44" s="56"/>
      <c r="L44" s="59"/>
    </row>
    <row r="45" spans="1:12" x14ac:dyDescent="0.3">
      <c r="C45" s="49"/>
      <c r="D45" s="49"/>
      <c r="E45" s="49"/>
      <c r="F45" s="52"/>
      <c r="I45" s="56"/>
      <c r="J45" s="56"/>
      <c r="K45" s="56"/>
      <c r="L45" s="59"/>
    </row>
    <row r="46" spans="1:12" x14ac:dyDescent="0.3">
      <c r="C46" s="49"/>
      <c r="D46" s="49"/>
      <c r="E46" s="49"/>
      <c r="F46" s="52"/>
      <c r="I46" s="56"/>
      <c r="J46" s="56"/>
      <c r="K46" s="56"/>
      <c r="L46" s="59"/>
    </row>
    <row r="47" spans="1:12" x14ac:dyDescent="0.3">
      <c r="C47" s="49"/>
      <c r="D47" s="49"/>
      <c r="E47" s="49"/>
      <c r="F47" s="52"/>
      <c r="I47" s="56"/>
      <c r="J47" s="56"/>
      <c r="K47" s="56"/>
      <c r="L47" s="59"/>
    </row>
    <row r="48" spans="1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73AA-DA26-4C20-90A4-F50F5703E7EF}">
  <dimension ref="A1:K154"/>
  <sheetViews>
    <sheetView zoomScaleNormal="100" workbookViewId="0">
      <selection sqref="A1:E1"/>
    </sheetView>
  </sheetViews>
  <sheetFormatPr baseColWidth="10" defaultColWidth="8.88671875" defaultRowHeight="14.4" x14ac:dyDescent="0.3"/>
  <cols>
    <col min="1" max="2" width="22.21875" style="48" customWidth="1"/>
    <col min="3" max="4" width="22.21875" style="53" customWidth="1"/>
    <col min="5" max="5" width="11.109375" style="54" customWidth="1"/>
    <col min="6" max="7" width="22.21875" style="55" customWidth="1"/>
    <col min="8" max="9" width="22.21875" style="61" customWidth="1"/>
    <col min="10" max="10" width="11.109375" style="62" customWidth="1"/>
    <col min="11" max="16384" width="8.88671875" style="8"/>
  </cols>
  <sheetData>
    <row r="1" spans="1:11" ht="15" thickBot="1" x14ac:dyDescent="0.35">
      <c r="A1" s="108" t="s">
        <v>290</v>
      </c>
      <c r="B1" s="108"/>
      <c r="C1" s="108"/>
      <c r="D1" s="108"/>
      <c r="E1" s="109"/>
      <c r="F1" s="118" t="s">
        <v>193</v>
      </c>
      <c r="G1" s="110"/>
      <c r="H1" s="110"/>
      <c r="I1" s="110"/>
      <c r="J1" s="111"/>
    </row>
    <row r="2" spans="1:11" ht="15" thickBot="1" x14ac:dyDescent="0.35">
      <c r="A2" s="112" t="s">
        <v>0</v>
      </c>
      <c r="B2" s="113"/>
      <c r="C2" s="113"/>
      <c r="D2" s="113"/>
      <c r="E2" s="114"/>
      <c r="F2" s="115" t="s">
        <v>2</v>
      </c>
      <c r="G2" s="116"/>
      <c r="H2" s="116"/>
      <c r="I2" s="116"/>
      <c r="J2" s="117"/>
    </row>
    <row r="3" spans="1:11" x14ac:dyDescent="0.3">
      <c r="A3" s="26" t="s">
        <v>194</v>
      </c>
      <c r="B3" s="27" t="s">
        <v>195</v>
      </c>
      <c r="C3" s="28" t="s">
        <v>146</v>
      </c>
      <c r="D3" s="29" t="s">
        <v>89</v>
      </c>
      <c r="E3" s="30" t="s">
        <v>1</v>
      </c>
      <c r="F3" s="23" t="s">
        <v>194</v>
      </c>
      <c r="G3" s="23" t="s">
        <v>195</v>
      </c>
      <c r="H3" s="24" t="s">
        <v>146</v>
      </c>
      <c r="I3" s="24" t="s">
        <v>89</v>
      </c>
      <c r="J3" s="25" t="s">
        <v>1</v>
      </c>
    </row>
    <row r="4" spans="1:11" x14ac:dyDescent="0.3">
      <c r="A4" s="42"/>
      <c r="B4" s="43"/>
      <c r="C4" s="44"/>
      <c r="D4" s="46"/>
      <c r="E4" s="47"/>
      <c r="H4" s="56"/>
      <c r="I4" s="58"/>
      <c r="J4" s="59"/>
    </row>
    <row r="5" spans="1:11" x14ac:dyDescent="0.3">
      <c r="C5" s="49"/>
      <c r="D5" s="51"/>
      <c r="E5" s="52"/>
      <c r="H5" s="56"/>
      <c r="I5" s="58"/>
      <c r="J5" s="59"/>
      <c r="K5" s="22"/>
    </row>
    <row r="6" spans="1:11" x14ac:dyDescent="0.3">
      <c r="C6" s="49"/>
      <c r="D6" s="51"/>
      <c r="E6" s="52"/>
      <c r="H6" s="56"/>
      <c r="I6" s="58"/>
      <c r="J6" s="59"/>
      <c r="K6" s="22"/>
    </row>
    <row r="7" spans="1:11" x14ac:dyDescent="0.3">
      <c r="C7" s="49"/>
      <c r="D7" s="51"/>
      <c r="E7" s="52"/>
      <c r="H7" s="56"/>
      <c r="I7" s="58"/>
      <c r="J7" s="59"/>
      <c r="K7" s="22"/>
    </row>
    <row r="8" spans="1:11" x14ac:dyDescent="0.3">
      <c r="C8" s="49"/>
      <c r="D8" s="51"/>
      <c r="E8" s="52"/>
      <c r="H8" s="56"/>
      <c r="I8" s="58"/>
      <c r="J8" s="59"/>
      <c r="K8" s="22"/>
    </row>
    <row r="9" spans="1:11" x14ac:dyDescent="0.3">
      <c r="C9" s="49"/>
      <c r="D9" s="51"/>
      <c r="E9" s="52"/>
      <c r="H9" s="56"/>
      <c r="I9" s="58"/>
      <c r="J9" s="59"/>
    </row>
    <row r="10" spans="1:11" x14ac:dyDescent="0.3">
      <c r="C10" s="49"/>
      <c r="D10" s="51"/>
      <c r="E10" s="52"/>
      <c r="H10" s="56"/>
      <c r="I10" s="58"/>
      <c r="J10" s="59"/>
    </row>
    <row r="11" spans="1:11" x14ac:dyDescent="0.3">
      <c r="C11" s="49"/>
      <c r="D11" s="51"/>
      <c r="E11" s="52"/>
      <c r="H11" s="56"/>
      <c r="I11" s="58"/>
      <c r="J11" s="59"/>
    </row>
    <row r="12" spans="1:11" x14ac:dyDescent="0.3">
      <c r="C12" s="49"/>
      <c r="D12" s="51"/>
      <c r="E12" s="52"/>
      <c r="H12" s="56"/>
      <c r="I12" s="58"/>
      <c r="J12" s="59"/>
    </row>
    <row r="13" spans="1:11" x14ac:dyDescent="0.3">
      <c r="C13" s="49"/>
      <c r="D13" s="49"/>
      <c r="E13" s="52"/>
      <c r="H13" s="56"/>
      <c r="I13" s="56"/>
      <c r="J13" s="59"/>
    </row>
    <row r="14" spans="1:11" x14ac:dyDescent="0.3">
      <c r="C14" s="49"/>
      <c r="D14" s="49"/>
      <c r="E14" s="52"/>
      <c r="H14" s="56"/>
      <c r="I14" s="56"/>
      <c r="J14" s="59"/>
    </row>
    <row r="15" spans="1:11" x14ac:dyDescent="0.3">
      <c r="C15" s="49"/>
      <c r="D15" s="49"/>
      <c r="E15" s="52"/>
      <c r="H15" s="56"/>
      <c r="I15" s="56"/>
      <c r="J15" s="59"/>
    </row>
    <row r="16" spans="1:11" x14ac:dyDescent="0.3">
      <c r="C16" s="49"/>
      <c r="D16" s="49"/>
      <c r="E16" s="52"/>
      <c r="H16" s="56"/>
      <c r="I16" s="56"/>
      <c r="J16" s="59"/>
    </row>
    <row r="17" spans="3:10" x14ac:dyDescent="0.3">
      <c r="C17" s="49"/>
      <c r="D17" s="49"/>
      <c r="E17" s="52"/>
      <c r="H17" s="56"/>
      <c r="I17" s="56"/>
      <c r="J17" s="59"/>
    </row>
    <row r="18" spans="3:10" x14ac:dyDescent="0.3">
      <c r="C18" s="49"/>
      <c r="D18" s="49"/>
      <c r="E18" s="52"/>
      <c r="H18" s="56"/>
      <c r="I18" s="56"/>
      <c r="J18" s="59"/>
    </row>
    <row r="19" spans="3:10" x14ac:dyDescent="0.3">
      <c r="C19" s="49"/>
      <c r="D19" s="49"/>
      <c r="E19" s="52"/>
      <c r="H19" s="56"/>
      <c r="I19" s="56"/>
      <c r="J19" s="59"/>
    </row>
    <row r="20" spans="3:10" x14ac:dyDescent="0.3">
      <c r="C20" s="49"/>
      <c r="D20" s="49"/>
      <c r="E20" s="52"/>
      <c r="H20" s="56"/>
      <c r="I20" s="56"/>
      <c r="J20" s="59"/>
    </row>
    <row r="21" spans="3:10" x14ac:dyDescent="0.3">
      <c r="C21" s="49"/>
      <c r="D21" s="49"/>
      <c r="E21" s="52"/>
      <c r="H21" s="56"/>
      <c r="I21" s="56"/>
      <c r="J21" s="59"/>
    </row>
    <row r="22" spans="3:10" x14ac:dyDescent="0.3">
      <c r="C22" s="49"/>
      <c r="D22" s="49"/>
      <c r="E22" s="52"/>
      <c r="H22" s="56"/>
      <c r="I22" s="56"/>
      <c r="J22" s="59"/>
    </row>
    <row r="23" spans="3:10" x14ac:dyDescent="0.3">
      <c r="C23" s="49"/>
      <c r="D23" s="49"/>
      <c r="E23" s="52"/>
      <c r="H23" s="56"/>
      <c r="I23" s="56"/>
      <c r="J23" s="59"/>
    </row>
    <row r="24" spans="3:10" x14ac:dyDescent="0.3">
      <c r="C24" s="49"/>
      <c r="D24" s="49"/>
      <c r="E24" s="52"/>
      <c r="H24" s="56"/>
      <c r="I24" s="56"/>
      <c r="J24" s="59"/>
    </row>
    <row r="25" spans="3:10" x14ac:dyDescent="0.3">
      <c r="C25" s="49"/>
      <c r="D25" s="49"/>
      <c r="E25" s="52"/>
      <c r="H25" s="56"/>
      <c r="I25" s="56"/>
      <c r="J25" s="59"/>
    </row>
    <row r="26" spans="3:10" x14ac:dyDescent="0.3">
      <c r="C26" s="49"/>
      <c r="D26" s="49"/>
      <c r="E26" s="52"/>
      <c r="H26" s="56"/>
      <c r="I26" s="56"/>
      <c r="J26" s="59"/>
    </row>
    <row r="27" spans="3:10" x14ac:dyDescent="0.3">
      <c r="C27" s="49"/>
      <c r="D27" s="49"/>
      <c r="E27" s="52"/>
      <c r="H27" s="56"/>
      <c r="I27" s="56"/>
      <c r="J27" s="59"/>
    </row>
    <row r="28" spans="3:10" x14ac:dyDescent="0.3">
      <c r="C28" s="49"/>
      <c r="D28" s="49"/>
      <c r="E28" s="52"/>
      <c r="H28" s="56"/>
      <c r="I28" s="56"/>
      <c r="J28" s="59"/>
    </row>
    <row r="29" spans="3:10" x14ac:dyDescent="0.3">
      <c r="C29" s="49"/>
      <c r="D29" s="49"/>
      <c r="E29" s="52"/>
      <c r="H29" s="56"/>
      <c r="I29" s="56"/>
      <c r="J29" s="59"/>
    </row>
    <row r="30" spans="3:10" x14ac:dyDescent="0.3">
      <c r="C30" s="49"/>
      <c r="D30" s="49"/>
      <c r="E30" s="52"/>
      <c r="H30" s="56"/>
      <c r="I30" s="56"/>
      <c r="J30" s="59"/>
    </row>
    <row r="31" spans="3:10" x14ac:dyDescent="0.3">
      <c r="C31" s="49"/>
      <c r="D31" s="49"/>
      <c r="E31" s="52"/>
      <c r="H31" s="56"/>
      <c r="I31" s="56"/>
      <c r="J31" s="59"/>
    </row>
    <row r="32" spans="3:10" x14ac:dyDescent="0.3">
      <c r="C32" s="49"/>
      <c r="D32" s="49"/>
      <c r="E32" s="52"/>
      <c r="H32" s="56"/>
      <c r="I32" s="56"/>
      <c r="J32" s="59"/>
    </row>
    <row r="33" spans="3:10" x14ac:dyDescent="0.3">
      <c r="C33" s="49"/>
      <c r="D33" s="49"/>
      <c r="E33" s="52"/>
      <c r="H33" s="56"/>
      <c r="I33" s="56"/>
      <c r="J33" s="59"/>
    </row>
    <row r="34" spans="3:10" x14ac:dyDescent="0.3">
      <c r="C34" s="49"/>
      <c r="D34" s="49"/>
      <c r="E34" s="52"/>
      <c r="H34" s="56"/>
      <c r="I34" s="56"/>
      <c r="J34" s="59"/>
    </row>
    <row r="35" spans="3:10" x14ac:dyDescent="0.3">
      <c r="C35" s="49"/>
      <c r="D35" s="49"/>
      <c r="E35" s="52"/>
      <c r="H35" s="56"/>
      <c r="I35" s="56"/>
      <c r="J35" s="59"/>
    </row>
    <row r="36" spans="3:10" x14ac:dyDescent="0.3">
      <c r="C36" s="49"/>
      <c r="D36" s="49"/>
      <c r="E36" s="52"/>
      <c r="H36" s="56"/>
      <c r="I36" s="56"/>
      <c r="J36" s="59"/>
    </row>
    <row r="37" spans="3:10" x14ac:dyDescent="0.3">
      <c r="C37" s="49"/>
      <c r="D37" s="49"/>
      <c r="E37" s="52"/>
      <c r="H37" s="56"/>
      <c r="I37" s="56"/>
      <c r="J37" s="59"/>
    </row>
    <row r="38" spans="3:10" x14ac:dyDescent="0.3">
      <c r="C38" s="49"/>
      <c r="D38" s="49"/>
      <c r="E38" s="52"/>
      <c r="H38" s="56"/>
      <c r="I38" s="56"/>
      <c r="J38" s="59"/>
    </row>
    <row r="39" spans="3:10" x14ac:dyDescent="0.3">
      <c r="C39" s="49"/>
      <c r="D39" s="49"/>
      <c r="E39" s="52"/>
      <c r="H39" s="56"/>
      <c r="I39" s="56"/>
      <c r="J39" s="59"/>
    </row>
    <row r="40" spans="3:10" x14ac:dyDescent="0.3">
      <c r="C40" s="49"/>
      <c r="D40" s="49"/>
      <c r="E40" s="52"/>
      <c r="H40" s="56"/>
      <c r="I40" s="56"/>
      <c r="J40" s="59"/>
    </row>
    <row r="41" spans="3:10" x14ac:dyDescent="0.3">
      <c r="C41" s="49"/>
      <c r="D41" s="49"/>
      <c r="E41" s="52"/>
      <c r="H41" s="56"/>
      <c r="I41" s="56"/>
      <c r="J41" s="59"/>
    </row>
    <row r="42" spans="3:10" x14ac:dyDescent="0.3">
      <c r="C42" s="49"/>
      <c r="D42" s="49"/>
      <c r="E42" s="52"/>
      <c r="H42" s="56"/>
      <c r="I42" s="56"/>
      <c r="J42" s="59"/>
    </row>
    <row r="43" spans="3:10" x14ac:dyDescent="0.3">
      <c r="C43" s="49"/>
      <c r="D43" s="49"/>
      <c r="E43" s="52"/>
      <c r="H43" s="56"/>
      <c r="I43" s="56"/>
      <c r="J43" s="59"/>
    </row>
    <row r="44" spans="3:10" x14ac:dyDescent="0.3">
      <c r="C44" s="49"/>
      <c r="D44" s="49"/>
      <c r="E44" s="52"/>
      <c r="H44" s="56"/>
      <c r="I44" s="56"/>
      <c r="J44" s="59"/>
    </row>
    <row r="45" spans="3:10" x14ac:dyDescent="0.3">
      <c r="C45" s="49"/>
      <c r="D45" s="49"/>
      <c r="E45" s="52"/>
      <c r="H45" s="56"/>
      <c r="I45" s="56"/>
      <c r="J45" s="59"/>
    </row>
    <row r="46" spans="3:10" x14ac:dyDescent="0.3">
      <c r="C46" s="49"/>
      <c r="D46" s="49"/>
      <c r="E46" s="52"/>
      <c r="H46" s="56"/>
      <c r="I46" s="56"/>
      <c r="J46" s="59"/>
    </row>
    <row r="47" spans="3:10" x14ac:dyDescent="0.3">
      <c r="C47" s="49"/>
      <c r="D47" s="49"/>
      <c r="E47" s="52"/>
      <c r="H47" s="56"/>
      <c r="I47" s="56"/>
      <c r="J47" s="59"/>
    </row>
    <row r="48" spans="3:10" x14ac:dyDescent="0.3">
      <c r="C48" s="49"/>
      <c r="D48" s="49"/>
      <c r="E48" s="52"/>
      <c r="H48" s="56"/>
      <c r="I48" s="56"/>
      <c r="J48" s="59"/>
    </row>
    <row r="49" spans="3:10" x14ac:dyDescent="0.3">
      <c r="C49" s="49"/>
      <c r="D49" s="49"/>
      <c r="E49" s="52"/>
      <c r="H49" s="56"/>
      <c r="I49" s="56"/>
      <c r="J49" s="59"/>
    </row>
    <row r="50" spans="3:10" x14ac:dyDescent="0.3">
      <c r="C50" s="49"/>
      <c r="D50" s="49"/>
      <c r="E50" s="52"/>
      <c r="H50" s="56"/>
      <c r="I50" s="56"/>
      <c r="J50" s="59"/>
    </row>
    <row r="51" spans="3:10" x14ac:dyDescent="0.3">
      <c r="C51" s="49"/>
      <c r="D51" s="49"/>
      <c r="E51" s="52"/>
      <c r="H51" s="56"/>
      <c r="I51" s="56"/>
      <c r="J51" s="59"/>
    </row>
    <row r="52" spans="3:10" x14ac:dyDescent="0.3">
      <c r="C52" s="49"/>
      <c r="D52" s="49"/>
      <c r="E52" s="52"/>
      <c r="H52" s="56"/>
      <c r="I52" s="56"/>
      <c r="J52" s="59"/>
    </row>
    <row r="53" spans="3:10" x14ac:dyDescent="0.3">
      <c r="C53" s="49"/>
      <c r="D53" s="49"/>
      <c r="E53" s="52"/>
      <c r="H53" s="56"/>
      <c r="I53" s="56"/>
      <c r="J53" s="59"/>
    </row>
    <row r="54" spans="3:10" x14ac:dyDescent="0.3">
      <c r="C54" s="49"/>
      <c r="D54" s="49"/>
      <c r="E54" s="52"/>
      <c r="H54" s="56"/>
      <c r="I54" s="56"/>
      <c r="J54" s="59"/>
    </row>
    <row r="55" spans="3:10" x14ac:dyDescent="0.3">
      <c r="C55" s="49"/>
      <c r="D55" s="49"/>
      <c r="E55" s="52"/>
      <c r="H55" s="56"/>
      <c r="I55" s="56"/>
      <c r="J55" s="59"/>
    </row>
    <row r="56" spans="3:10" x14ac:dyDescent="0.3">
      <c r="C56" s="49"/>
      <c r="D56" s="49"/>
      <c r="E56" s="52"/>
      <c r="H56" s="56"/>
      <c r="I56" s="56"/>
      <c r="J56" s="59"/>
    </row>
    <row r="57" spans="3:10" x14ac:dyDescent="0.3">
      <c r="C57" s="49"/>
      <c r="D57" s="49"/>
      <c r="E57" s="52"/>
      <c r="H57" s="56"/>
      <c r="I57" s="56"/>
      <c r="J57" s="59"/>
    </row>
    <row r="58" spans="3:10" x14ac:dyDescent="0.3">
      <c r="C58" s="49"/>
      <c r="D58" s="49"/>
      <c r="E58" s="52"/>
      <c r="H58" s="56"/>
      <c r="I58" s="56"/>
      <c r="J58" s="59"/>
    </row>
    <row r="59" spans="3:10" x14ac:dyDescent="0.3">
      <c r="C59" s="49"/>
      <c r="D59" s="49"/>
      <c r="E59" s="52"/>
      <c r="H59" s="56"/>
      <c r="I59" s="56"/>
      <c r="J59" s="59"/>
    </row>
    <row r="60" spans="3:10" x14ac:dyDescent="0.3">
      <c r="C60" s="49"/>
      <c r="D60" s="49"/>
      <c r="E60" s="52"/>
      <c r="H60" s="56"/>
      <c r="I60" s="56"/>
      <c r="J60" s="59"/>
    </row>
    <row r="61" spans="3:10" x14ac:dyDescent="0.3">
      <c r="C61" s="49"/>
      <c r="D61" s="49"/>
      <c r="E61" s="52"/>
      <c r="H61" s="56"/>
      <c r="I61" s="56"/>
      <c r="J61" s="59"/>
    </row>
    <row r="62" spans="3:10" x14ac:dyDescent="0.3">
      <c r="C62" s="49"/>
      <c r="D62" s="49"/>
      <c r="E62" s="52"/>
      <c r="H62" s="56"/>
      <c r="I62" s="56"/>
      <c r="J62" s="59"/>
    </row>
    <row r="63" spans="3:10" x14ac:dyDescent="0.3">
      <c r="C63" s="49"/>
      <c r="D63" s="49"/>
      <c r="E63" s="52"/>
      <c r="H63" s="56"/>
      <c r="I63" s="56"/>
      <c r="J63" s="59"/>
    </row>
    <row r="64" spans="3:10" x14ac:dyDescent="0.3">
      <c r="C64" s="49"/>
      <c r="D64" s="49"/>
      <c r="E64" s="52"/>
      <c r="H64" s="56"/>
      <c r="I64" s="56"/>
      <c r="J64" s="59"/>
    </row>
    <row r="65" spans="3:10" x14ac:dyDescent="0.3">
      <c r="C65" s="49"/>
      <c r="D65" s="49"/>
      <c r="E65" s="52"/>
      <c r="H65" s="56"/>
      <c r="I65" s="56"/>
      <c r="J65" s="59"/>
    </row>
    <row r="66" spans="3:10" x14ac:dyDescent="0.3">
      <c r="C66" s="49"/>
      <c r="D66" s="49"/>
      <c r="E66" s="52"/>
      <c r="H66" s="56"/>
      <c r="I66" s="56"/>
      <c r="J66" s="59"/>
    </row>
    <row r="67" spans="3:10" x14ac:dyDescent="0.3">
      <c r="C67" s="49"/>
      <c r="D67" s="49"/>
      <c r="E67" s="52"/>
      <c r="H67" s="56"/>
      <c r="I67" s="56"/>
      <c r="J67" s="59"/>
    </row>
    <row r="68" spans="3:10" x14ac:dyDescent="0.3">
      <c r="C68" s="49"/>
      <c r="D68" s="49"/>
      <c r="E68" s="52"/>
      <c r="H68" s="56"/>
      <c r="I68" s="56"/>
      <c r="J68" s="59"/>
    </row>
    <row r="69" spans="3:10" x14ac:dyDescent="0.3">
      <c r="C69" s="49"/>
      <c r="D69" s="49"/>
      <c r="E69" s="52"/>
      <c r="H69" s="56"/>
      <c r="I69" s="56"/>
      <c r="J69" s="59"/>
    </row>
    <row r="70" spans="3:10" x14ac:dyDescent="0.3">
      <c r="C70" s="49"/>
      <c r="D70" s="49"/>
      <c r="E70" s="52"/>
      <c r="H70" s="56"/>
      <c r="I70" s="56"/>
      <c r="J70" s="59"/>
    </row>
    <row r="71" spans="3:10" x14ac:dyDescent="0.3">
      <c r="C71" s="49"/>
      <c r="D71" s="49"/>
      <c r="E71" s="52"/>
      <c r="H71" s="56"/>
      <c r="I71" s="56"/>
      <c r="J71" s="59"/>
    </row>
    <row r="72" spans="3:10" x14ac:dyDescent="0.3">
      <c r="C72" s="49"/>
      <c r="D72" s="49"/>
      <c r="E72" s="52"/>
      <c r="H72" s="56"/>
      <c r="I72" s="56"/>
      <c r="J72" s="59"/>
    </row>
    <row r="73" spans="3:10" x14ac:dyDescent="0.3">
      <c r="C73" s="49"/>
      <c r="D73" s="49"/>
      <c r="E73" s="52"/>
      <c r="H73" s="56"/>
      <c r="I73" s="56"/>
      <c r="J73" s="59"/>
    </row>
    <row r="74" spans="3:10" x14ac:dyDescent="0.3">
      <c r="C74" s="49"/>
      <c r="D74" s="49"/>
      <c r="E74" s="52"/>
      <c r="H74" s="56"/>
      <c r="I74" s="56"/>
      <c r="J74" s="59"/>
    </row>
    <row r="75" spans="3:10" x14ac:dyDescent="0.3">
      <c r="C75" s="49"/>
      <c r="D75" s="49"/>
      <c r="E75" s="52"/>
      <c r="H75" s="56"/>
      <c r="I75" s="56"/>
      <c r="J75" s="59"/>
    </row>
    <row r="76" spans="3:10" x14ac:dyDescent="0.3">
      <c r="C76" s="49"/>
      <c r="D76" s="49"/>
      <c r="E76" s="52"/>
      <c r="H76" s="56"/>
      <c r="I76" s="56"/>
      <c r="J76" s="59"/>
    </row>
    <row r="77" spans="3:10" x14ac:dyDescent="0.3">
      <c r="C77" s="49"/>
      <c r="D77" s="49"/>
      <c r="E77" s="52"/>
      <c r="H77" s="56"/>
      <c r="I77" s="56"/>
      <c r="J77" s="59"/>
    </row>
    <row r="78" spans="3:10" x14ac:dyDescent="0.3">
      <c r="C78" s="49"/>
      <c r="D78" s="49"/>
      <c r="E78" s="52"/>
      <c r="H78" s="56"/>
      <c r="I78" s="56"/>
      <c r="J78" s="59"/>
    </row>
    <row r="79" spans="3:10" x14ac:dyDescent="0.3">
      <c r="C79" s="49"/>
      <c r="D79" s="49"/>
      <c r="E79" s="52"/>
      <c r="H79" s="56"/>
      <c r="I79" s="56"/>
      <c r="J79" s="59"/>
    </row>
    <row r="80" spans="3:10" x14ac:dyDescent="0.3">
      <c r="C80" s="49"/>
      <c r="D80" s="49"/>
      <c r="E80" s="52"/>
      <c r="H80" s="56"/>
      <c r="I80" s="56"/>
      <c r="J80" s="59"/>
    </row>
    <row r="81" spans="3:10" x14ac:dyDescent="0.3">
      <c r="C81" s="49"/>
      <c r="D81" s="49"/>
      <c r="E81" s="52"/>
      <c r="H81" s="56"/>
      <c r="I81" s="56"/>
      <c r="J81" s="59"/>
    </row>
    <row r="82" spans="3:10" x14ac:dyDescent="0.3">
      <c r="C82" s="49"/>
      <c r="D82" s="49"/>
      <c r="E82" s="52"/>
      <c r="H82" s="56"/>
      <c r="I82" s="56"/>
      <c r="J82" s="59"/>
    </row>
    <row r="83" spans="3:10" x14ac:dyDescent="0.3">
      <c r="C83" s="49"/>
      <c r="D83" s="49"/>
      <c r="E83" s="52"/>
      <c r="H83" s="56"/>
      <c r="I83" s="56"/>
      <c r="J83" s="59"/>
    </row>
    <row r="84" spans="3:10" x14ac:dyDescent="0.3">
      <c r="C84" s="49"/>
      <c r="D84" s="49"/>
      <c r="E84" s="52"/>
      <c r="H84" s="56"/>
      <c r="I84" s="56"/>
      <c r="J84" s="59"/>
    </row>
    <row r="85" spans="3:10" x14ac:dyDescent="0.3">
      <c r="C85" s="49"/>
      <c r="D85" s="49"/>
      <c r="E85" s="52"/>
      <c r="H85" s="56"/>
      <c r="I85" s="56"/>
      <c r="J85" s="59"/>
    </row>
    <row r="86" spans="3:10" x14ac:dyDescent="0.3">
      <c r="C86" s="49"/>
      <c r="D86" s="49"/>
      <c r="E86" s="52"/>
      <c r="H86" s="56"/>
      <c r="I86" s="56"/>
      <c r="J86" s="59"/>
    </row>
    <row r="87" spans="3:10" x14ac:dyDescent="0.3">
      <c r="C87" s="49"/>
      <c r="D87" s="49"/>
      <c r="E87" s="52"/>
      <c r="H87" s="56"/>
      <c r="I87" s="56"/>
      <c r="J87" s="59"/>
    </row>
    <row r="88" spans="3:10" x14ac:dyDescent="0.3">
      <c r="C88" s="49"/>
      <c r="D88" s="49"/>
      <c r="E88" s="52"/>
      <c r="H88" s="56"/>
      <c r="I88" s="56"/>
      <c r="J88" s="59"/>
    </row>
    <row r="89" spans="3:10" x14ac:dyDescent="0.3">
      <c r="C89" s="49"/>
      <c r="D89" s="49"/>
      <c r="E89" s="52"/>
      <c r="H89" s="56"/>
      <c r="I89" s="56"/>
      <c r="J89" s="59"/>
    </row>
    <row r="90" spans="3:10" x14ac:dyDescent="0.3">
      <c r="C90" s="49"/>
      <c r="D90" s="49"/>
      <c r="E90" s="52"/>
      <c r="H90" s="56"/>
      <c r="I90" s="56"/>
      <c r="J90" s="59"/>
    </row>
    <row r="91" spans="3:10" x14ac:dyDescent="0.3">
      <c r="C91" s="49"/>
      <c r="D91" s="49"/>
      <c r="E91" s="52"/>
      <c r="H91" s="56"/>
      <c r="I91" s="56"/>
      <c r="J91" s="59"/>
    </row>
    <row r="92" spans="3:10" x14ac:dyDescent="0.3">
      <c r="C92" s="49"/>
      <c r="D92" s="49"/>
      <c r="E92" s="52"/>
      <c r="H92" s="56"/>
      <c r="I92" s="56"/>
      <c r="J92" s="59"/>
    </row>
    <row r="93" spans="3:10" x14ac:dyDescent="0.3">
      <c r="C93" s="49"/>
      <c r="D93" s="49"/>
      <c r="E93" s="52"/>
      <c r="H93" s="56"/>
      <c r="I93" s="56"/>
      <c r="J93" s="59"/>
    </row>
    <row r="94" spans="3:10" x14ac:dyDescent="0.3">
      <c r="C94" s="49"/>
      <c r="D94" s="49"/>
      <c r="E94" s="52"/>
      <c r="H94" s="56"/>
      <c r="I94" s="56"/>
      <c r="J94" s="59"/>
    </row>
    <row r="95" spans="3:10" x14ac:dyDescent="0.3">
      <c r="C95" s="49"/>
      <c r="D95" s="49"/>
      <c r="E95" s="52"/>
      <c r="H95" s="56"/>
      <c r="I95" s="56"/>
      <c r="J95" s="59"/>
    </row>
    <row r="96" spans="3:10" x14ac:dyDescent="0.3">
      <c r="C96" s="49"/>
      <c r="D96" s="49"/>
      <c r="E96" s="52"/>
      <c r="H96" s="56"/>
      <c r="I96" s="56"/>
      <c r="J96" s="59"/>
    </row>
    <row r="97" spans="3:10" x14ac:dyDescent="0.3">
      <c r="C97" s="49"/>
      <c r="D97" s="49"/>
      <c r="E97" s="52"/>
      <c r="H97" s="56"/>
      <c r="I97" s="56"/>
      <c r="J97" s="59"/>
    </row>
    <row r="98" spans="3:10" x14ac:dyDescent="0.3">
      <c r="C98" s="49"/>
      <c r="D98" s="49"/>
      <c r="E98" s="52"/>
    </row>
    <row r="99" spans="3:10" x14ac:dyDescent="0.3">
      <c r="C99" s="49"/>
      <c r="D99" s="49"/>
      <c r="E99" s="52"/>
    </row>
    <row r="100" spans="3:10" x14ac:dyDescent="0.3">
      <c r="C100" s="49"/>
      <c r="D100" s="49"/>
      <c r="E100" s="52"/>
    </row>
    <row r="101" spans="3:10" x14ac:dyDescent="0.3">
      <c r="C101" s="49"/>
      <c r="D101" s="49"/>
      <c r="E101" s="52"/>
    </row>
    <row r="102" spans="3:10" x14ac:dyDescent="0.3">
      <c r="C102" s="49"/>
      <c r="D102" s="49"/>
      <c r="E102" s="52"/>
    </row>
    <row r="103" spans="3:10" x14ac:dyDescent="0.3">
      <c r="C103" s="49"/>
      <c r="D103" s="49"/>
      <c r="E103" s="52"/>
    </row>
    <row r="104" spans="3:10" x14ac:dyDescent="0.3">
      <c r="C104" s="49"/>
      <c r="D104" s="49"/>
      <c r="E104" s="52"/>
    </row>
    <row r="105" spans="3:10" x14ac:dyDescent="0.3">
      <c r="C105" s="49"/>
      <c r="D105" s="49"/>
      <c r="E105" s="52"/>
    </row>
    <row r="106" spans="3:10" x14ac:dyDescent="0.3">
      <c r="C106" s="49"/>
      <c r="D106" s="49"/>
      <c r="E106" s="52"/>
    </row>
    <row r="107" spans="3:10" x14ac:dyDescent="0.3">
      <c r="C107" s="49"/>
      <c r="D107" s="49"/>
      <c r="E107" s="52"/>
    </row>
    <row r="108" spans="3:10" x14ac:dyDescent="0.3">
      <c r="C108" s="49"/>
      <c r="D108" s="49"/>
      <c r="E108" s="52"/>
    </row>
    <row r="109" spans="3:10" x14ac:dyDescent="0.3">
      <c r="C109" s="49"/>
      <c r="D109" s="49"/>
      <c r="E109" s="52"/>
    </row>
    <row r="110" spans="3:10" x14ac:dyDescent="0.3">
      <c r="C110" s="49"/>
      <c r="D110" s="49"/>
      <c r="E110" s="52"/>
    </row>
    <row r="111" spans="3:10" x14ac:dyDescent="0.3">
      <c r="C111" s="49"/>
      <c r="D111" s="49"/>
      <c r="E111" s="52"/>
    </row>
    <row r="112" spans="3:10" x14ac:dyDescent="0.3">
      <c r="C112" s="49"/>
      <c r="D112" s="49"/>
      <c r="E112" s="52"/>
    </row>
    <row r="113" spans="3:5" x14ac:dyDescent="0.3">
      <c r="C113" s="49"/>
      <c r="D113" s="49"/>
      <c r="E113" s="52"/>
    </row>
    <row r="114" spans="3:5" x14ac:dyDescent="0.3">
      <c r="C114" s="49"/>
      <c r="D114" s="49"/>
      <c r="E114" s="52"/>
    </row>
    <row r="115" spans="3:5" x14ac:dyDescent="0.3">
      <c r="C115" s="49"/>
      <c r="D115" s="49"/>
      <c r="E115" s="52"/>
    </row>
    <row r="116" spans="3:5" x14ac:dyDescent="0.3">
      <c r="C116" s="49"/>
      <c r="D116" s="49"/>
      <c r="E116" s="52"/>
    </row>
    <row r="117" spans="3:5" x14ac:dyDescent="0.3">
      <c r="C117" s="49"/>
      <c r="D117" s="49"/>
      <c r="E117" s="52"/>
    </row>
    <row r="118" spans="3:5" x14ac:dyDescent="0.3">
      <c r="C118" s="49"/>
      <c r="D118" s="49"/>
      <c r="E118" s="52"/>
    </row>
    <row r="119" spans="3:5" x14ac:dyDescent="0.3">
      <c r="C119" s="49"/>
      <c r="D119" s="49"/>
      <c r="E119" s="52"/>
    </row>
    <row r="120" spans="3:5" x14ac:dyDescent="0.3">
      <c r="C120" s="49"/>
      <c r="D120" s="49"/>
      <c r="E120" s="52"/>
    </row>
    <row r="121" spans="3:5" x14ac:dyDescent="0.3">
      <c r="C121" s="49"/>
      <c r="D121" s="49"/>
      <c r="E121" s="52"/>
    </row>
    <row r="122" spans="3:5" x14ac:dyDescent="0.3">
      <c r="C122" s="49"/>
      <c r="D122" s="49"/>
      <c r="E122" s="52"/>
    </row>
    <row r="123" spans="3:5" x14ac:dyDescent="0.3">
      <c r="C123" s="49"/>
      <c r="D123" s="49"/>
      <c r="E123" s="52"/>
    </row>
    <row r="124" spans="3:5" x14ac:dyDescent="0.3">
      <c r="C124" s="49"/>
      <c r="D124" s="49"/>
      <c r="E124" s="52"/>
    </row>
    <row r="125" spans="3:5" x14ac:dyDescent="0.3">
      <c r="C125" s="49"/>
      <c r="D125" s="49"/>
      <c r="E125" s="52"/>
    </row>
    <row r="126" spans="3:5" x14ac:dyDescent="0.3">
      <c r="C126" s="49"/>
      <c r="D126" s="49"/>
      <c r="E126" s="52"/>
    </row>
    <row r="127" spans="3:5" x14ac:dyDescent="0.3">
      <c r="C127" s="49"/>
      <c r="D127" s="49"/>
      <c r="E127" s="52"/>
    </row>
    <row r="128" spans="3:5" x14ac:dyDescent="0.3">
      <c r="C128" s="49"/>
      <c r="D128" s="49"/>
      <c r="E128" s="52"/>
    </row>
    <row r="129" spans="3:5" x14ac:dyDescent="0.3">
      <c r="C129" s="49"/>
      <c r="D129" s="49"/>
      <c r="E129" s="52"/>
    </row>
    <row r="130" spans="3:5" x14ac:dyDescent="0.3">
      <c r="C130" s="49"/>
      <c r="D130" s="49"/>
      <c r="E130" s="52"/>
    </row>
    <row r="131" spans="3:5" x14ac:dyDescent="0.3">
      <c r="C131" s="49"/>
      <c r="D131" s="49"/>
      <c r="E131" s="52"/>
    </row>
    <row r="132" spans="3:5" x14ac:dyDescent="0.3">
      <c r="C132" s="49"/>
      <c r="D132" s="49"/>
      <c r="E132" s="52"/>
    </row>
    <row r="133" spans="3:5" x14ac:dyDescent="0.3">
      <c r="C133" s="49"/>
      <c r="D133" s="49"/>
      <c r="E133" s="52"/>
    </row>
    <row r="134" spans="3:5" x14ac:dyDescent="0.3">
      <c r="C134" s="49"/>
      <c r="D134" s="49"/>
      <c r="E134" s="52"/>
    </row>
    <row r="135" spans="3:5" x14ac:dyDescent="0.3">
      <c r="C135" s="49"/>
      <c r="D135" s="49"/>
      <c r="E135" s="52"/>
    </row>
    <row r="136" spans="3:5" x14ac:dyDescent="0.3">
      <c r="C136" s="49"/>
      <c r="D136" s="49"/>
      <c r="E136" s="52"/>
    </row>
    <row r="137" spans="3:5" x14ac:dyDescent="0.3">
      <c r="C137" s="49"/>
      <c r="D137" s="49"/>
      <c r="E137" s="52"/>
    </row>
    <row r="138" spans="3:5" x14ac:dyDescent="0.3">
      <c r="C138" s="49"/>
      <c r="D138" s="49"/>
      <c r="E138" s="52"/>
    </row>
    <row r="139" spans="3:5" x14ac:dyDescent="0.3">
      <c r="C139" s="49"/>
      <c r="D139" s="49"/>
      <c r="E139" s="52"/>
    </row>
    <row r="140" spans="3:5" x14ac:dyDescent="0.3">
      <c r="C140" s="49"/>
      <c r="D140" s="49"/>
      <c r="E140" s="52"/>
    </row>
    <row r="141" spans="3:5" x14ac:dyDescent="0.3">
      <c r="C141" s="49"/>
      <c r="D141" s="49"/>
      <c r="E141" s="52"/>
    </row>
    <row r="142" spans="3:5" x14ac:dyDescent="0.3">
      <c r="C142" s="49"/>
      <c r="D142" s="49"/>
      <c r="E142" s="52"/>
    </row>
    <row r="143" spans="3:5" x14ac:dyDescent="0.3">
      <c r="C143" s="49"/>
      <c r="D143" s="49"/>
      <c r="E143" s="52"/>
    </row>
    <row r="144" spans="3:5" x14ac:dyDescent="0.3">
      <c r="C144" s="49"/>
      <c r="D144" s="49"/>
      <c r="E144" s="52"/>
    </row>
    <row r="145" spans="3:5" x14ac:dyDescent="0.3">
      <c r="C145" s="49"/>
      <c r="D145" s="49"/>
      <c r="E145" s="52"/>
    </row>
    <row r="146" spans="3:5" x14ac:dyDescent="0.3">
      <c r="C146" s="49"/>
      <c r="D146" s="49"/>
      <c r="E146" s="52"/>
    </row>
    <row r="147" spans="3:5" x14ac:dyDescent="0.3">
      <c r="C147" s="49"/>
      <c r="D147" s="49"/>
      <c r="E147" s="52"/>
    </row>
    <row r="148" spans="3:5" x14ac:dyDescent="0.3">
      <c r="C148" s="49"/>
      <c r="D148" s="49"/>
      <c r="E148" s="52"/>
    </row>
    <row r="149" spans="3:5" x14ac:dyDescent="0.3">
      <c r="C149" s="49"/>
      <c r="D149" s="49"/>
      <c r="E149" s="52"/>
    </row>
    <row r="150" spans="3:5" x14ac:dyDescent="0.3">
      <c r="C150" s="49"/>
      <c r="D150" s="49"/>
      <c r="E150" s="52"/>
    </row>
    <row r="151" spans="3:5" x14ac:dyDescent="0.3">
      <c r="C151" s="49"/>
      <c r="D151" s="49"/>
      <c r="E151" s="52"/>
    </row>
    <row r="152" spans="3:5" x14ac:dyDescent="0.3">
      <c r="C152" s="49"/>
      <c r="D152" s="49"/>
      <c r="E152" s="52"/>
    </row>
    <row r="153" spans="3:5" x14ac:dyDescent="0.3">
      <c r="C153" s="49"/>
      <c r="D153" s="49"/>
      <c r="E153" s="52"/>
    </row>
    <row r="154" spans="3:5" x14ac:dyDescent="0.3">
      <c r="C154" s="49"/>
      <c r="D154" s="49"/>
      <c r="E154" s="52"/>
    </row>
  </sheetData>
  <mergeCells count="4">
    <mergeCell ref="F2:J2"/>
    <mergeCell ref="A2:E2"/>
    <mergeCell ref="A1:E1"/>
    <mergeCell ref="F1:J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1"/>
  <sheetViews>
    <sheetView zoomScaleNormal="100" workbookViewId="0"/>
  </sheetViews>
  <sheetFormatPr baseColWidth="10" defaultColWidth="8.88671875" defaultRowHeight="14.4" x14ac:dyDescent="0.3"/>
  <cols>
    <col min="1" max="1" width="6.6640625" style="37"/>
    <col min="2" max="2" width="22.44140625" style="36"/>
    <col min="3" max="3" width="22.44140625" style="36" customWidth="1"/>
    <col min="4" max="4" width="6.6640625" style="38"/>
    <col min="5" max="5" width="6.6640625" style="39"/>
    <col min="6" max="9" width="6.6640625" style="40"/>
    <col min="10" max="10" width="6.6640625" style="40" customWidth="1"/>
    <col min="11" max="14" width="6.6640625" style="40"/>
    <col min="15" max="15" width="22.44140625" style="41"/>
    <col min="16" max="1023" width="10.5546875" style="36"/>
    <col min="1024" max="16384" width="8.88671875" style="36"/>
  </cols>
  <sheetData>
    <row r="1" spans="1:15" ht="15" thickBot="1" x14ac:dyDescent="0.35">
      <c r="A1" s="31" t="s">
        <v>92</v>
      </c>
      <c r="B1" s="119" t="s">
        <v>93</v>
      </c>
      <c r="C1" s="120"/>
      <c r="D1" s="32" t="s">
        <v>97</v>
      </c>
      <c r="E1" s="33">
        <v>1</v>
      </c>
      <c r="F1" s="34">
        <v>2</v>
      </c>
      <c r="G1" s="34">
        <v>3</v>
      </c>
      <c r="H1" s="34">
        <v>4</v>
      </c>
      <c r="I1" s="34">
        <v>5</v>
      </c>
      <c r="J1" s="34">
        <v>6</v>
      </c>
      <c r="K1" s="34">
        <v>7</v>
      </c>
      <c r="L1" s="34">
        <v>8</v>
      </c>
      <c r="M1" s="34">
        <v>9</v>
      </c>
      <c r="N1" s="34">
        <v>10</v>
      </c>
      <c r="O1" s="35" t="s">
        <v>1</v>
      </c>
    </row>
    <row r="2" spans="1:15" x14ac:dyDescent="0.3">
      <c r="B2" s="89" t="s">
        <v>219</v>
      </c>
      <c r="C2" s="91" t="s">
        <v>20</v>
      </c>
      <c r="D2" s="38" t="s">
        <v>297</v>
      </c>
      <c r="E2" s="39">
        <v>29</v>
      </c>
      <c r="G2" s="40">
        <v>18</v>
      </c>
      <c r="J2" s="40">
        <v>10</v>
      </c>
      <c r="K2" s="40">
        <v>19</v>
      </c>
      <c r="L2" s="40">
        <v>8</v>
      </c>
      <c r="O2" s="41">
        <f>SUM(E2:N2)</f>
        <v>84</v>
      </c>
    </row>
    <row r="3" spans="1:15" x14ac:dyDescent="0.3">
      <c r="B3" s="102" t="s">
        <v>144</v>
      </c>
      <c r="C3" s="102" t="s">
        <v>58</v>
      </c>
      <c r="D3" s="38" t="s">
        <v>296</v>
      </c>
      <c r="E3" s="39">
        <v>26</v>
      </c>
      <c r="F3" s="40">
        <v>10</v>
      </c>
      <c r="G3" s="40">
        <v>16</v>
      </c>
      <c r="K3" s="40">
        <v>20</v>
      </c>
      <c r="L3" s="40">
        <v>10</v>
      </c>
      <c r="O3" s="41">
        <f>SUM(E3:N3)</f>
        <v>82</v>
      </c>
    </row>
    <row r="4" spans="1:15" x14ac:dyDescent="0.3">
      <c r="B4" s="36" t="s">
        <v>314</v>
      </c>
      <c r="C4" s="36" t="s">
        <v>315</v>
      </c>
      <c r="D4" s="38" t="s">
        <v>293</v>
      </c>
      <c r="E4" s="39">
        <v>27</v>
      </c>
      <c r="G4" s="40">
        <v>17</v>
      </c>
      <c r="J4" s="40">
        <v>9</v>
      </c>
      <c r="K4" s="40">
        <v>21</v>
      </c>
      <c r="O4" s="41">
        <f>SUM(E4:N4)</f>
        <v>74</v>
      </c>
    </row>
    <row r="5" spans="1:15" x14ac:dyDescent="0.3">
      <c r="B5" s="36" t="s">
        <v>188</v>
      </c>
      <c r="C5" s="36" t="s">
        <v>30</v>
      </c>
      <c r="D5" s="38" t="s">
        <v>301</v>
      </c>
      <c r="E5" s="39">
        <v>19</v>
      </c>
      <c r="G5" s="40">
        <v>14</v>
      </c>
      <c r="H5" s="40">
        <v>2</v>
      </c>
      <c r="J5" s="40">
        <v>8</v>
      </c>
      <c r="L5" s="40">
        <v>5</v>
      </c>
      <c r="O5" s="41">
        <f>SUM(E5:N5)</f>
        <v>48</v>
      </c>
    </row>
    <row r="6" spans="1:15" x14ac:dyDescent="0.3">
      <c r="B6" s="36" t="s">
        <v>116</v>
      </c>
      <c r="C6" s="36" t="s">
        <v>348</v>
      </c>
      <c r="D6" s="38" t="s">
        <v>296</v>
      </c>
      <c r="E6" s="39">
        <v>9</v>
      </c>
      <c r="G6" s="40">
        <v>11</v>
      </c>
      <c r="J6" s="40">
        <v>7</v>
      </c>
      <c r="K6" s="40">
        <v>17</v>
      </c>
      <c r="O6" s="41">
        <f>SUM(E6:N6)</f>
        <v>44</v>
      </c>
    </row>
    <row r="7" spans="1:15" x14ac:dyDescent="0.3">
      <c r="B7" s="36" t="s">
        <v>9</v>
      </c>
      <c r="C7" s="36" t="s">
        <v>10</v>
      </c>
      <c r="D7" s="38" t="s">
        <v>298</v>
      </c>
      <c r="E7" s="39">
        <v>24</v>
      </c>
      <c r="K7" s="40">
        <v>18</v>
      </c>
      <c r="O7" s="41">
        <f>SUM(E7:N7)</f>
        <v>42</v>
      </c>
    </row>
    <row r="8" spans="1:15" x14ac:dyDescent="0.3">
      <c r="B8" s="36" t="s">
        <v>11</v>
      </c>
      <c r="C8" s="36" t="s">
        <v>12</v>
      </c>
      <c r="D8" s="38" t="s">
        <v>298</v>
      </c>
      <c r="E8" s="39">
        <v>22</v>
      </c>
      <c r="H8" s="40">
        <v>2</v>
      </c>
      <c r="K8" s="40">
        <v>16</v>
      </c>
      <c r="O8" s="41">
        <f>SUM(E8:N8)</f>
        <v>40</v>
      </c>
    </row>
    <row r="9" spans="1:15" x14ac:dyDescent="0.3">
      <c r="B9" s="36" t="s">
        <v>70</v>
      </c>
      <c r="C9" s="36" t="s">
        <v>71</v>
      </c>
      <c r="D9" s="38" t="s">
        <v>302</v>
      </c>
      <c r="G9" s="40">
        <v>13</v>
      </c>
      <c r="J9" s="40">
        <v>6</v>
      </c>
      <c r="K9" s="40">
        <v>15</v>
      </c>
      <c r="O9" s="41">
        <f>SUM(E9:N9)</f>
        <v>34</v>
      </c>
    </row>
    <row r="10" spans="1:15" x14ac:dyDescent="0.3">
      <c r="B10" s="36" t="s">
        <v>181</v>
      </c>
      <c r="C10" s="36" t="s">
        <v>182</v>
      </c>
      <c r="D10" s="38" t="s">
        <v>293</v>
      </c>
      <c r="E10" s="39">
        <v>30</v>
      </c>
      <c r="O10" s="41">
        <f>SUM(E10:N10)</f>
        <v>30</v>
      </c>
    </row>
    <row r="11" spans="1:15" x14ac:dyDescent="0.3">
      <c r="B11" s="36" t="s">
        <v>360</v>
      </c>
      <c r="C11" s="36" t="s">
        <v>37</v>
      </c>
      <c r="D11" s="38" t="s">
        <v>296</v>
      </c>
      <c r="G11" s="40">
        <v>12</v>
      </c>
      <c r="J11" s="40">
        <v>5</v>
      </c>
      <c r="K11" s="40">
        <v>12</v>
      </c>
      <c r="O11" s="41">
        <f>SUM(E11:N11)</f>
        <v>29</v>
      </c>
    </row>
    <row r="12" spans="1:15" x14ac:dyDescent="0.3">
      <c r="B12" s="36" t="s">
        <v>15</v>
      </c>
      <c r="C12" s="36" t="s">
        <v>345</v>
      </c>
      <c r="D12" s="38" t="s">
        <v>296</v>
      </c>
      <c r="E12" s="39">
        <v>14</v>
      </c>
      <c r="H12" s="40">
        <v>2</v>
      </c>
      <c r="K12" s="40">
        <v>13</v>
      </c>
      <c r="O12" s="41">
        <f>SUM(E12:N12)</f>
        <v>29</v>
      </c>
    </row>
    <row r="13" spans="1:15" x14ac:dyDescent="0.3">
      <c r="B13" s="36" t="s">
        <v>166</v>
      </c>
      <c r="C13" s="36" t="s">
        <v>167</v>
      </c>
      <c r="D13" s="38" t="s">
        <v>296</v>
      </c>
      <c r="E13" s="39">
        <v>28</v>
      </c>
      <c r="O13" s="41">
        <f>SUM(E13:N13)</f>
        <v>28</v>
      </c>
    </row>
    <row r="14" spans="1:15" x14ac:dyDescent="0.3">
      <c r="B14" s="36" t="s">
        <v>189</v>
      </c>
      <c r="C14" s="36" t="s">
        <v>190</v>
      </c>
      <c r="D14" s="38" t="s">
        <v>293</v>
      </c>
      <c r="I14" s="40">
        <v>5</v>
      </c>
      <c r="K14" s="40">
        <v>14</v>
      </c>
      <c r="L14" s="40">
        <v>9</v>
      </c>
      <c r="O14" s="41">
        <f>SUM(E14:N14)</f>
        <v>28</v>
      </c>
    </row>
    <row r="15" spans="1:15" x14ac:dyDescent="0.3">
      <c r="B15" s="36" t="s">
        <v>24</v>
      </c>
      <c r="C15" s="36" t="s">
        <v>25</v>
      </c>
      <c r="D15" s="38" t="s">
        <v>302</v>
      </c>
      <c r="E15" s="39">
        <v>17</v>
      </c>
      <c r="G15" s="40">
        <v>10</v>
      </c>
      <c r="O15" s="41">
        <f>SUM(E15:N15)</f>
        <v>27</v>
      </c>
    </row>
    <row r="16" spans="1:15" x14ac:dyDescent="0.3">
      <c r="B16" s="36" t="s">
        <v>52</v>
      </c>
      <c r="C16" s="36" t="s">
        <v>53</v>
      </c>
      <c r="D16" s="38" t="s">
        <v>298</v>
      </c>
      <c r="E16" s="39">
        <v>7</v>
      </c>
      <c r="G16" s="40">
        <v>6</v>
      </c>
      <c r="H16" s="40">
        <v>2</v>
      </c>
      <c r="K16" s="40">
        <v>9</v>
      </c>
      <c r="L16" s="40">
        <v>2</v>
      </c>
      <c r="O16" s="41">
        <f>SUM(E16:N16)</f>
        <v>26</v>
      </c>
    </row>
    <row r="17" spans="2:15" x14ac:dyDescent="0.3">
      <c r="B17" s="36" t="s">
        <v>19</v>
      </c>
      <c r="C17" s="36" t="s">
        <v>20</v>
      </c>
      <c r="D17" s="38" t="s">
        <v>297</v>
      </c>
      <c r="E17" s="39">
        <v>25</v>
      </c>
      <c r="O17" s="41">
        <f>SUM(E17:N17)</f>
        <v>25</v>
      </c>
    </row>
    <row r="18" spans="2:15" x14ac:dyDescent="0.3">
      <c r="B18" s="36" t="s">
        <v>310</v>
      </c>
      <c r="C18" s="36" t="s">
        <v>311</v>
      </c>
      <c r="D18" s="38" t="s">
        <v>292</v>
      </c>
      <c r="E18" s="39">
        <v>23</v>
      </c>
      <c r="O18" s="41">
        <f>SUM(E18:N18)</f>
        <v>23</v>
      </c>
    </row>
    <row r="19" spans="2:15" x14ac:dyDescent="0.3">
      <c r="B19" s="36" t="s">
        <v>72</v>
      </c>
      <c r="C19" s="36" t="s">
        <v>73</v>
      </c>
      <c r="D19" s="38" t="s">
        <v>296</v>
      </c>
      <c r="E19" s="39">
        <v>21</v>
      </c>
      <c r="O19" s="41">
        <f>SUM(E19:N19)</f>
        <v>21</v>
      </c>
    </row>
    <row r="20" spans="2:15" x14ac:dyDescent="0.3">
      <c r="B20" s="36" t="s">
        <v>343</v>
      </c>
      <c r="C20" s="36" t="s">
        <v>74</v>
      </c>
      <c r="D20" s="38" t="s">
        <v>296</v>
      </c>
      <c r="E20" s="39">
        <v>20</v>
      </c>
      <c r="O20" s="41">
        <f>SUM(E20:N20)</f>
        <v>20</v>
      </c>
    </row>
    <row r="21" spans="2:15" x14ac:dyDescent="0.3">
      <c r="B21" s="36" t="s">
        <v>120</v>
      </c>
      <c r="C21" s="36" t="s">
        <v>121</v>
      </c>
      <c r="D21" s="38" t="s">
        <v>298</v>
      </c>
      <c r="E21" s="39">
        <v>18</v>
      </c>
      <c r="O21" s="41">
        <f>SUM(E21:N21)</f>
        <v>18</v>
      </c>
    </row>
    <row r="22" spans="2:15" x14ac:dyDescent="0.3">
      <c r="B22" s="36" t="s">
        <v>161</v>
      </c>
      <c r="C22" s="36" t="s">
        <v>162</v>
      </c>
      <c r="D22" s="38" t="s">
        <v>304</v>
      </c>
      <c r="E22" s="39">
        <v>16</v>
      </c>
      <c r="H22" s="40">
        <v>2</v>
      </c>
      <c r="O22" s="41">
        <f>SUM(E22:N22)</f>
        <v>18</v>
      </c>
    </row>
    <row r="23" spans="2:15" x14ac:dyDescent="0.3">
      <c r="B23" s="36" t="s">
        <v>149</v>
      </c>
      <c r="C23" s="36" t="s">
        <v>150</v>
      </c>
      <c r="D23" s="38" t="s">
        <v>293</v>
      </c>
      <c r="E23" s="39">
        <v>6</v>
      </c>
      <c r="G23" s="40">
        <v>9</v>
      </c>
      <c r="H23" s="40">
        <v>2</v>
      </c>
      <c r="O23" s="41">
        <f>SUM(E23:N23)</f>
        <v>17</v>
      </c>
    </row>
    <row r="24" spans="2:15" x14ac:dyDescent="0.3">
      <c r="B24" s="36" t="s">
        <v>316</v>
      </c>
      <c r="C24" s="36" t="s">
        <v>60</v>
      </c>
      <c r="D24" s="38" t="s">
        <v>301</v>
      </c>
      <c r="G24" s="40">
        <v>15</v>
      </c>
      <c r="H24" s="40">
        <v>2</v>
      </c>
      <c r="O24" s="41">
        <f>SUM(E24:N24)</f>
        <v>17</v>
      </c>
    </row>
    <row r="25" spans="2:15" x14ac:dyDescent="0.3">
      <c r="B25" s="36" t="s">
        <v>125</v>
      </c>
      <c r="C25" s="36" t="s">
        <v>126</v>
      </c>
      <c r="D25" s="38" t="s">
        <v>306</v>
      </c>
      <c r="E25" s="39">
        <v>15</v>
      </c>
      <c r="O25" s="41">
        <f>SUM(E25:N25)</f>
        <v>15</v>
      </c>
    </row>
    <row r="26" spans="2:15" x14ac:dyDescent="0.3">
      <c r="B26" s="36" t="s">
        <v>124</v>
      </c>
      <c r="C26" s="36" t="s">
        <v>25</v>
      </c>
      <c r="D26" s="38" t="s">
        <v>297</v>
      </c>
      <c r="E26" s="39">
        <v>13</v>
      </c>
      <c r="O26" s="41">
        <f>SUM(E26:N26)</f>
        <v>13</v>
      </c>
    </row>
    <row r="27" spans="2:15" x14ac:dyDescent="0.3">
      <c r="B27" s="36" t="s">
        <v>39</v>
      </c>
      <c r="C27" s="36" t="s">
        <v>40</v>
      </c>
      <c r="D27" s="38" t="s">
        <v>297</v>
      </c>
      <c r="H27" s="40">
        <v>2</v>
      </c>
      <c r="K27" s="40">
        <v>11</v>
      </c>
      <c r="O27" s="41">
        <f>SUM(E27:N27)</f>
        <v>13</v>
      </c>
    </row>
    <row r="28" spans="2:15" x14ac:dyDescent="0.3">
      <c r="B28" s="36" t="s">
        <v>59</v>
      </c>
      <c r="C28" s="36" t="s">
        <v>60</v>
      </c>
      <c r="D28" s="38" t="s">
        <v>293</v>
      </c>
      <c r="E28" s="39">
        <v>3</v>
      </c>
      <c r="G28" s="40">
        <v>2</v>
      </c>
      <c r="H28" s="40">
        <v>2</v>
      </c>
      <c r="J28" s="40">
        <v>3</v>
      </c>
      <c r="L28" s="40">
        <v>3</v>
      </c>
      <c r="O28" s="41">
        <f>SUM(E28:N28)</f>
        <v>13</v>
      </c>
    </row>
    <row r="29" spans="2:15" x14ac:dyDescent="0.3">
      <c r="B29" s="36" t="s">
        <v>84</v>
      </c>
      <c r="C29" s="36" t="s">
        <v>110</v>
      </c>
      <c r="D29" s="38" t="s">
        <v>297</v>
      </c>
      <c r="E29" s="39">
        <v>12</v>
      </c>
      <c r="O29" s="41">
        <f>SUM(E29:N29)</f>
        <v>12</v>
      </c>
    </row>
    <row r="30" spans="2:15" x14ac:dyDescent="0.3">
      <c r="B30" s="36" t="s">
        <v>115</v>
      </c>
      <c r="C30" s="36" t="s">
        <v>56</v>
      </c>
      <c r="D30" s="38" t="s">
        <v>302</v>
      </c>
      <c r="E30" s="39">
        <v>11</v>
      </c>
      <c r="O30" s="41">
        <f>SUM(E30:N30)</f>
        <v>11</v>
      </c>
    </row>
    <row r="31" spans="2:15" x14ac:dyDescent="0.3">
      <c r="B31" s="36" t="s">
        <v>109</v>
      </c>
      <c r="C31" s="36" t="s">
        <v>108</v>
      </c>
      <c r="D31" s="38" t="s">
        <v>293</v>
      </c>
      <c r="E31" s="39">
        <v>8</v>
      </c>
      <c r="G31" s="40">
        <v>3</v>
      </c>
      <c r="O31" s="41">
        <f>SUM(E31:N31)</f>
        <v>11</v>
      </c>
    </row>
    <row r="32" spans="2:15" x14ac:dyDescent="0.3">
      <c r="B32" s="36" t="s">
        <v>43</v>
      </c>
      <c r="C32" s="36" t="s">
        <v>44</v>
      </c>
      <c r="D32" s="38" t="s">
        <v>304</v>
      </c>
      <c r="E32" s="39">
        <v>4</v>
      </c>
      <c r="G32" s="40">
        <v>7</v>
      </c>
      <c r="O32" s="41">
        <f>SUM(E32:N32)</f>
        <v>11</v>
      </c>
    </row>
    <row r="33" spans="2:15" x14ac:dyDescent="0.3">
      <c r="B33" s="131" t="s">
        <v>395</v>
      </c>
      <c r="C33" s="131" t="s">
        <v>396</v>
      </c>
      <c r="D33" s="38" t="s">
        <v>296</v>
      </c>
      <c r="L33" s="40">
        <v>11</v>
      </c>
      <c r="O33" s="41">
        <f>SUM(E33:N33)</f>
        <v>11</v>
      </c>
    </row>
    <row r="34" spans="2:15" x14ac:dyDescent="0.3">
      <c r="B34" s="36" t="s">
        <v>148</v>
      </c>
      <c r="C34" s="36" t="s">
        <v>56</v>
      </c>
      <c r="D34" s="38" t="s">
        <v>304</v>
      </c>
      <c r="E34" s="39">
        <v>10</v>
      </c>
      <c r="O34" s="41">
        <f>SUM(E34:N34)</f>
        <v>10</v>
      </c>
    </row>
    <row r="35" spans="2:15" x14ac:dyDescent="0.3">
      <c r="B35" s="36" t="s">
        <v>168</v>
      </c>
      <c r="C35" s="36" t="s">
        <v>28</v>
      </c>
      <c r="D35" s="38" t="s">
        <v>296</v>
      </c>
      <c r="E35" s="39">
        <v>5</v>
      </c>
      <c r="G35" s="40">
        <v>5</v>
      </c>
      <c r="O35" s="41">
        <f>SUM(E35:N35)</f>
        <v>10</v>
      </c>
    </row>
    <row r="36" spans="2:15" x14ac:dyDescent="0.3">
      <c r="B36" s="36" t="s">
        <v>75</v>
      </c>
      <c r="C36" s="36" t="s">
        <v>76</v>
      </c>
      <c r="D36" s="38" t="s">
        <v>297</v>
      </c>
      <c r="G36" s="40">
        <v>8</v>
      </c>
      <c r="H36" s="40">
        <v>2</v>
      </c>
      <c r="O36" s="41">
        <f>SUM(E36:N36)</f>
        <v>10</v>
      </c>
    </row>
    <row r="37" spans="2:15" x14ac:dyDescent="0.3">
      <c r="B37" s="36" t="s">
        <v>377</v>
      </c>
      <c r="C37" s="36" t="s">
        <v>378</v>
      </c>
      <c r="D37" s="38" t="s">
        <v>293</v>
      </c>
      <c r="K37" s="40">
        <v>10</v>
      </c>
      <c r="O37" s="41">
        <f>SUM(E37:N37)</f>
        <v>10</v>
      </c>
    </row>
    <row r="38" spans="2:15" x14ac:dyDescent="0.3">
      <c r="B38" s="36" t="s">
        <v>49</v>
      </c>
      <c r="C38" s="36" t="s">
        <v>50</v>
      </c>
      <c r="D38" s="38" t="s">
        <v>302</v>
      </c>
      <c r="K38" s="40">
        <v>8</v>
      </c>
      <c r="O38" s="41">
        <f>SUM(E38:N38)</f>
        <v>8</v>
      </c>
    </row>
    <row r="39" spans="2:15" x14ac:dyDescent="0.3">
      <c r="B39" s="36" t="s">
        <v>390</v>
      </c>
      <c r="C39" s="36" t="s">
        <v>389</v>
      </c>
      <c r="D39" s="38" t="s">
        <v>301</v>
      </c>
      <c r="K39" s="40">
        <v>7</v>
      </c>
      <c r="O39" s="41">
        <f>SUM(E39:N39)</f>
        <v>7</v>
      </c>
    </row>
    <row r="40" spans="2:15" x14ac:dyDescent="0.3">
      <c r="B40" s="131" t="s">
        <v>399</v>
      </c>
      <c r="C40" s="131" t="s">
        <v>6</v>
      </c>
      <c r="D40" s="38" t="s">
        <v>296</v>
      </c>
      <c r="L40" s="40">
        <v>7</v>
      </c>
      <c r="O40" s="41">
        <f>SUM(E40:N40)</f>
        <v>7</v>
      </c>
    </row>
    <row r="41" spans="2:15" x14ac:dyDescent="0.3">
      <c r="B41" s="36" t="s">
        <v>391</v>
      </c>
      <c r="C41" s="36" t="s">
        <v>392</v>
      </c>
      <c r="D41" s="38" t="s">
        <v>293</v>
      </c>
      <c r="K41" s="40">
        <v>6</v>
      </c>
      <c r="O41" s="41">
        <f>SUM(E41:N41)</f>
        <v>6</v>
      </c>
    </row>
    <row r="42" spans="2:15" x14ac:dyDescent="0.3">
      <c r="B42" s="131" t="s">
        <v>401</v>
      </c>
      <c r="C42" s="131" t="s">
        <v>402</v>
      </c>
      <c r="D42" s="38" t="s">
        <v>293</v>
      </c>
      <c r="L42" s="40">
        <v>6</v>
      </c>
      <c r="O42" s="41">
        <f>SUM(E42:N42)</f>
        <v>6</v>
      </c>
    </row>
    <row r="43" spans="2:15" x14ac:dyDescent="0.3">
      <c r="B43" s="36" t="s">
        <v>163</v>
      </c>
      <c r="C43" s="36" t="s">
        <v>108</v>
      </c>
      <c r="D43" s="38" t="s">
        <v>297</v>
      </c>
      <c r="I43" s="40">
        <v>5</v>
      </c>
      <c r="O43" s="41">
        <f>SUM(E43:N43)</f>
        <v>5</v>
      </c>
    </row>
    <row r="44" spans="2:15" x14ac:dyDescent="0.3">
      <c r="B44" s="36" t="s">
        <v>387</v>
      </c>
      <c r="C44" s="36" t="s">
        <v>388</v>
      </c>
      <c r="D44" s="38" t="s">
        <v>293</v>
      </c>
      <c r="K44" s="40">
        <v>5</v>
      </c>
      <c r="O44" s="41">
        <f>SUM(E44:N44)</f>
        <v>5</v>
      </c>
    </row>
    <row r="45" spans="2:15" x14ac:dyDescent="0.3">
      <c r="B45" s="36" t="s">
        <v>231</v>
      </c>
      <c r="C45" s="36" t="s">
        <v>271</v>
      </c>
      <c r="D45" s="38" t="s">
        <v>304</v>
      </c>
      <c r="G45" s="40">
        <v>4</v>
      </c>
      <c r="O45" s="41">
        <f>SUM(E45:N45)</f>
        <v>4</v>
      </c>
    </row>
    <row r="46" spans="2:15" x14ac:dyDescent="0.3">
      <c r="B46" s="90" t="s">
        <v>183</v>
      </c>
      <c r="C46" s="90" t="s">
        <v>184</v>
      </c>
      <c r="D46" s="38" t="s">
        <v>298</v>
      </c>
      <c r="J46" s="40">
        <v>4</v>
      </c>
      <c r="O46" s="41">
        <f>SUM(E46:N46)</f>
        <v>4</v>
      </c>
    </row>
    <row r="47" spans="2:15" x14ac:dyDescent="0.3">
      <c r="B47" s="36" t="s">
        <v>66</v>
      </c>
      <c r="C47" s="36" t="s">
        <v>67</v>
      </c>
      <c r="D47" s="38" t="s">
        <v>305</v>
      </c>
      <c r="E47" s="39">
        <v>2</v>
      </c>
      <c r="H47" s="40">
        <v>2</v>
      </c>
      <c r="O47" s="41">
        <f>SUM(E47:N47)</f>
        <v>4</v>
      </c>
    </row>
    <row r="48" spans="2:15" x14ac:dyDescent="0.3">
      <c r="B48" s="36" t="s">
        <v>344</v>
      </c>
      <c r="C48" s="36" t="s">
        <v>46</v>
      </c>
      <c r="D48" s="38" t="s">
        <v>306</v>
      </c>
      <c r="E48" s="39">
        <v>1</v>
      </c>
      <c r="G48" s="40">
        <v>1</v>
      </c>
      <c r="H48" s="40">
        <v>2</v>
      </c>
      <c r="O48" s="41">
        <f>SUM(E48:N48)</f>
        <v>4</v>
      </c>
    </row>
    <row r="49" spans="2:15" x14ac:dyDescent="0.3">
      <c r="B49" s="36" t="s">
        <v>105</v>
      </c>
      <c r="C49" s="36" t="s">
        <v>67</v>
      </c>
      <c r="D49" s="38" t="s">
        <v>306</v>
      </c>
      <c r="H49" s="40">
        <v>2</v>
      </c>
      <c r="K49" s="40">
        <v>2</v>
      </c>
      <c r="O49" s="41">
        <f>SUM(E49:N49)</f>
        <v>4</v>
      </c>
    </row>
    <row r="50" spans="2:15" x14ac:dyDescent="0.3">
      <c r="B50" s="36" t="s">
        <v>379</v>
      </c>
      <c r="C50" s="36" t="s">
        <v>380</v>
      </c>
      <c r="D50" s="38" t="s">
        <v>296</v>
      </c>
      <c r="K50" s="40">
        <v>4</v>
      </c>
      <c r="O50" s="41">
        <f>SUM(E50:N50)</f>
        <v>4</v>
      </c>
    </row>
    <row r="51" spans="2:15" x14ac:dyDescent="0.3">
      <c r="B51" s="36" t="s">
        <v>229</v>
      </c>
      <c r="C51" s="36" t="s">
        <v>269</v>
      </c>
      <c r="D51" s="38" t="s">
        <v>304</v>
      </c>
      <c r="L51" s="40">
        <v>4</v>
      </c>
      <c r="O51" s="41">
        <f>SUM(E51:N51)</f>
        <v>4</v>
      </c>
    </row>
    <row r="52" spans="2:15" x14ac:dyDescent="0.3">
      <c r="B52" s="36" t="s">
        <v>233</v>
      </c>
      <c r="C52" s="36" t="s">
        <v>273</v>
      </c>
      <c r="D52" s="38" t="s">
        <v>301</v>
      </c>
      <c r="K52" s="40">
        <v>3</v>
      </c>
      <c r="O52" s="41">
        <f>SUM(E52:N52)</f>
        <v>3</v>
      </c>
    </row>
    <row r="53" spans="2:15" x14ac:dyDescent="0.3">
      <c r="B53" s="102" t="s">
        <v>26</v>
      </c>
      <c r="C53" s="102" t="s">
        <v>67</v>
      </c>
      <c r="D53" s="38" t="s">
        <v>305</v>
      </c>
      <c r="H53" s="40">
        <v>2</v>
      </c>
      <c r="O53" s="41">
        <f>SUM(E53:N53)</f>
        <v>2</v>
      </c>
    </row>
    <row r="54" spans="2:15" x14ac:dyDescent="0.3">
      <c r="B54" s="36" t="s">
        <v>57</v>
      </c>
      <c r="C54" s="36" t="s">
        <v>58</v>
      </c>
      <c r="D54" s="38" t="s">
        <v>305</v>
      </c>
      <c r="H54" s="40">
        <v>2</v>
      </c>
      <c r="O54" s="41">
        <f>SUM(E54:N54)</f>
        <v>2</v>
      </c>
    </row>
    <row r="55" spans="2:15" x14ac:dyDescent="0.3">
      <c r="B55" s="36" t="s">
        <v>129</v>
      </c>
      <c r="C55" s="36" t="s">
        <v>60</v>
      </c>
      <c r="D55" s="38" t="s">
        <v>296</v>
      </c>
      <c r="H55" s="40">
        <v>2</v>
      </c>
      <c r="O55" s="41">
        <f>SUM(E55:N55)</f>
        <v>2</v>
      </c>
    </row>
    <row r="56" spans="2:15" x14ac:dyDescent="0.3">
      <c r="B56" s="36" t="s">
        <v>211</v>
      </c>
      <c r="C56" s="36" t="s">
        <v>264</v>
      </c>
      <c r="D56" s="38" t="s">
        <v>293</v>
      </c>
      <c r="H56" s="40">
        <v>2</v>
      </c>
      <c r="O56" s="41">
        <f>SUM(E56:N56)</f>
        <v>2</v>
      </c>
    </row>
    <row r="57" spans="2:15" x14ac:dyDescent="0.3">
      <c r="B57" s="36" t="s">
        <v>212</v>
      </c>
      <c r="C57" s="36" t="s">
        <v>265</v>
      </c>
      <c r="D57" s="38" t="s">
        <v>304</v>
      </c>
      <c r="H57" s="40">
        <v>2</v>
      </c>
      <c r="O57" s="41">
        <f>SUM(E57:N57)</f>
        <v>2</v>
      </c>
    </row>
    <row r="58" spans="2:15" x14ac:dyDescent="0.3">
      <c r="B58" s="36" t="s">
        <v>240</v>
      </c>
      <c r="C58" s="36" t="s">
        <v>100</v>
      </c>
      <c r="D58" s="38" t="s">
        <v>298</v>
      </c>
      <c r="H58" s="40">
        <v>2</v>
      </c>
      <c r="O58" s="41">
        <f>SUM(E58:N58)</f>
        <v>2</v>
      </c>
    </row>
    <row r="59" spans="2:15" x14ac:dyDescent="0.3">
      <c r="B59" s="36" t="s">
        <v>68</v>
      </c>
      <c r="C59" s="36" t="s">
        <v>6</v>
      </c>
      <c r="D59" s="38" t="s">
        <v>302</v>
      </c>
      <c r="K59" s="40">
        <v>1</v>
      </c>
      <c r="O59" s="41">
        <f>SUM(E59:N59)</f>
        <v>1</v>
      </c>
    </row>
    <row r="60" spans="2:15" x14ac:dyDescent="0.3">
      <c r="B60" s="36" t="s">
        <v>132</v>
      </c>
      <c r="C60" s="36" t="s">
        <v>117</v>
      </c>
      <c r="D60" s="38" t="s">
        <v>301</v>
      </c>
      <c r="L60" s="40">
        <v>1</v>
      </c>
      <c r="O60" s="41">
        <f>SUM(E60:N60)</f>
        <v>1</v>
      </c>
    </row>
    <row r="61" spans="2:15" x14ac:dyDescent="0.3">
      <c r="B61" s="36" t="s">
        <v>197</v>
      </c>
      <c r="C61" s="36" t="s">
        <v>251</v>
      </c>
      <c r="D61" s="38" t="s">
        <v>302</v>
      </c>
      <c r="O61" s="41">
        <f>SUM(E61:N61)</f>
        <v>0</v>
      </c>
    </row>
    <row r="62" spans="2:15" x14ac:dyDescent="0.3">
      <c r="B62" s="36" t="s">
        <v>198</v>
      </c>
      <c r="C62" s="36" t="s">
        <v>253</v>
      </c>
      <c r="D62" s="38" t="s">
        <v>293</v>
      </c>
      <c r="O62" s="41">
        <f>SUM(E62:N62)</f>
        <v>0</v>
      </c>
    </row>
    <row r="63" spans="2:15" x14ac:dyDescent="0.3">
      <c r="B63" s="36" t="s">
        <v>200</v>
      </c>
      <c r="C63" s="36" t="s">
        <v>108</v>
      </c>
      <c r="D63" s="38" t="s">
        <v>293</v>
      </c>
      <c r="O63" s="41">
        <f>SUM(E63:N63)</f>
        <v>0</v>
      </c>
    </row>
    <row r="64" spans="2:15" x14ac:dyDescent="0.3">
      <c r="B64" s="36" t="s">
        <v>201</v>
      </c>
      <c r="C64" s="36" t="s">
        <v>255</v>
      </c>
      <c r="D64" s="38" t="s">
        <v>297</v>
      </c>
      <c r="O64" s="41">
        <f>SUM(E64:N64)</f>
        <v>0</v>
      </c>
    </row>
    <row r="65" spans="2:15" x14ac:dyDescent="0.3">
      <c r="B65" s="36" t="s">
        <v>202</v>
      </c>
      <c r="C65" s="36" t="s">
        <v>65</v>
      </c>
      <c r="D65" s="38" t="s">
        <v>302</v>
      </c>
      <c r="O65" s="41">
        <f>SUM(E65:N65)</f>
        <v>0</v>
      </c>
    </row>
    <row r="66" spans="2:15" x14ac:dyDescent="0.3">
      <c r="B66" s="36" t="s">
        <v>122</v>
      </c>
      <c r="C66" s="36" t="s">
        <v>123</v>
      </c>
      <c r="D66" s="38" t="s">
        <v>301</v>
      </c>
      <c r="O66" s="41">
        <f>SUM(E66:N66)</f>
        <v>0</v>
      </c>
    </row>
    <row r="67" spans="2:15" x14ac:dyDescent="0.3">
      <c r="B67" s="36" t="s">
        <v>157</v>
      </c>
      <c r="C67" s="36" t="s">
        <v>158</v>
      </c>
      <c r="D67" s="38" t="s">
        <v>304</v>
      </c>
      <c r="O67" s="41">
        <f>SUM(E67:N67)</f>
        <v>0</v>
      </c>
    </row>
    <row r="68" spans="2:15" x14ac:dyDescent="0.3">
      <c r="B68" s="36" t="s">
        <v>103</v>
      </c>
      <c r="C68" s="36" t="s">
        <v>104</v>
      </c>
      <c r="D68" s="38" t="s">
        <v>304</v>
      </c>
      <c r="O68" s="41">
        <f>SUM(E68:N68)</f>
        <v>0</v>
      </c>
    </row>
    <row r="69" spans="2:15" x14ac:dyDescent="0.3">
      <c r="B69" s="36" t="s">
        <v>101</v>
      </c>
      <c r="C69" s="36" t="s">
        <v>102</v>
      </c>
      <c r="D69" s="38" t="s">
        <v>301</v>
      </c>
      <c r="O69" s="41">
        <f>SUM(E69:N69)</f>
        <v>0</v>
      </c>
    </row>
    <row r="70" spans="2:15" x14ac:dyDescent="0.3">
      <c r="B70" s="36" t="s">
        <v>68</v>
      </c>
      <c r="C70" s="36" t="s">
        <v>117</v>
      </c>
      <c r="D70" s="38" t="s">
        <v>297</v>
      </c>
      <c r="O70" s="41">
        <f>SUM(E70:N70)</f>
        <v>0</v>
      </c>
    </row>
    <row r="71" spans="2:15" x14ac:dyDescent="0.3">
      <c r="B71" s="36" t="s">
        <v>204</v>
      </c>
      <c r="C71" s="36" t="s">
        <v>173</v>
      </c>
      <c r="D71" s="38" t="s">
        <v>293</v>
      </c>
      <c r="O71" s="41">
        <f>SUM(E71:N71)</f>
        <v>0</v>
      </c>
    </row>
    <row r="72" spans="2:15" x14ac:dyDescent="0.3">
      <c r="B72" s="36" t="s">
        <v>205</v>
      </c>
      <c r="C72" s="36" t="s">
        <v>10</v>
      </c>
      <c r="D72" s="38" t="s">
        <v>293</v>
      </c>
      <c r="O72" s="41">
        <f>SUM(E72:N72)</f>
        <v>0</v>
      </c>
    </row>
    <row r="73" spans="2:15" x14ac:dyDescent="0.3">
      <c r="B73" s="36" t="s">
        <v>206</v>
      </c>
      <c r="C73" s="36" t="s">
        <v>56</v>
      </c>
      <c r="D73" s="38" t="s">
        <v>298</v>
      </c>
      <c r="O73" s="41">
        <f>SUM(E73:N73)</f>
        <v>0</v>
      </c>
    </row>
    <row r="74" spans="2:15" x14ac:dyDescent="0.3">
      <c r="B74" s="36" t="s">
        <v>309</v>
      </c>
      <c r="C74" s="36" t="s">
        <v>6</v>
      </c>
      <c r="D74" s="38" t="s">
        <v>296</v>
      </c>
      <c r="O74" s="41">
        <f>SUM(E74:N74)</f>
        <v>0</v>
      </c>
    </row>
    <row r="75" spans="2:15" x14ac:dyDescent="0.3">
      <c r="B75" s="36" t="s">
        <v>111</v>
      </c>
      <c r="C75" s="36" t="s">
        <v>112</v>
      </c>
      <c r="D75" s="38" t="s">
        <v>304</v>
      </c>
      <c r="O75" s="41">
        <f>SUM(E75:N75)</f>
        <v>0</v>
      </c>
    </row>
    <row r="76" spans="2:15" x14ac:dyDescent="0.3">
      <c r="B76" s="36" t="s">
        <v>208</v>
      </c>
      <c r="C76" s="36" t="s">
        <v>260</v>
      </c>
      <c r="D76" s="38" t="s">
        <v>293</v>
      </c>
      <c r="O76" s="41">
        <f>SUM(E76:N76)</f>
        <v>0</v>
      </c>
    </row>
    <row r="77" spans="2:15" x14ac:dyDescent="0.3">
      <c r="B77" s="36" t="s">
        <v>191</v>
      </c>
      <c r="C77" s="36" t="s">
        <v>100</v>
      </c>
      <c r="D77" s="38" t="s">
        <v>302</v>
      </c>
      <c r="O77" s="41">
        <f>SUM(E77:N77)</f>
        <v>0</v>
      </c>
    </row>
    <row r="78" spans="2:15" x14ac:dyDescent="0.3">
      <c r="B78" s="36" t="s">
        <v>94</v>
      </c>
      <c r="C78" s="36" t="s">
        <v>3</v>
      </c>
      <c r="D78" s="38" t="s">
        <v>297</v>
      </c>
      <c r="O78" s="41">
        <f>SUM(E78:N78)</f>
        <v>0</v>
      </c>
    </row>
    <row r="79" spans="2:15" x14ac:dyDescent="0.3">
      <c r="B79" s="36" t="s">
        <v>210</v>
      </c>
      <c r="C79" s="36" t="s">
        <v>262</v>
      </c>
      <c r="D79" s="38" t="s">
        <v>298</v>
      </c>
      <c r="O79" s="41">
        <f>SUM(E79:N79)</f>
        <v>0</v>
      </c>
    </row>
    <row r="80" spans="2:15" x14ac:dyDescent="0.3">
      <c r="B80" s="36" t="s">
        <v>140</v>
      </c>
      <c r="C80" s="36" t="s">
        <v>10</v>
      </c>
      <c r="D80" s="38" t="s">
        <v>297</v>
      </c>
      <c r="O80" s="41">
        <f>SUM(E80:N80)</f>
        <v>0</v>
      </c>
    </row>
    <row r="81" spans="2:15" x14ac:dyDescent="0.3">
      <c r="B81" s="36" t="s">
        <v>133</v>
      </c>
      <c r="C81" s="36" t="s">
        <v>349</v>
      </c>
      <c r="D81" s="38" t="s">
        <v>304</v>
      </c>
      <c r="O81" s="41">
        <f>SUM(E81:N81)</f>
        <v>0</v>
      </c>
    </row>
    <row r="82" spans="2:15" x14ac:dyDescent="0.3">
      <c r="B82" s="36" t="s">
        <v>312</v>
      </c>
      <c r="C82" s="36" t="s">
        <v>60</v>
      </c>
      <c r="D82" s="38" t="s">
        <v>298</v>
      </c>
      <c r="O82" s="41">
        <f>SUM(E82:N82)</f>
        <v>0</v>
      </c>
    </row>
    <row r="83" spans="2:15" x14ac:dyDescent="0.3">
      <c r="B83" s="36" t="s">
        <v>213</v>
      </c>
      <c r="C83" s="36" t="s">
        <v>20</v>
      </c>
      <c r="D83" s="38" t="s">
        <v>297</v>
      </c>
      <c r="O83" s="41">
        <f>SUM(E83:N83)</f>
        <v>0</v>
      </c>
    </row>
    <row r="84" spans="2:15" x14ac:dyDescent="0.3">
      <c r="B84" s="36" t="s">
        <v>147</v>
      </c>
      <c r="C84" s="36" t="s">
        <v>73</v>
      </c>
      <c r="D84" s="38" t="s">
        <v>297</v>
      </c>
      <c r="O84" s="41">
        <f>SUM(E84:N84)</f>
        <v>0</v>
      </c>
    </row>
    <row r="85" spans="2:15" x14ac:dyDescent="0.3">
      <c r="B85" s="36" t="s">
        <v>81</v>
      </c>
      <c r="C85" s="36" t="s">
        <v>95</v>
      </c>
      <c r="D85" s="38" t="s">
        <v>298</v>
      </c>
      <c r="O85" s="41">
        <f>SUM(E85:N85)</f>
        <v>0</v>
      </c>
    </row>
    <row r="86" spans="2:15" x14ac:dyDescent="0.3">
      <c r="B86" s="36" t="s">
        <v>218</v>
      </c>
      <c r="C86" s="36" t="s">
        <v>269</v>
      </c>
      <c r="D86" s="38" t="s">
        <v>302</v>
      </c>
      <c r="O86" s="41">
        <f>SUM(E86:N86)</f>
        <v>0</v>
      </c>
    </row>
    <row r="87" spans="2:15" x14ac:dyDescent="0.3">
      <c r="B87" s="36" t="s">
        <v>313</v>
      </c>
      <c r="C87" s="36" t="s">
        <v>271</v>
      </c>
      <c r="D87" s="38" t="s">
        <v>293</v>
      </c>
      <c r="O87" s="41">
        <f>SUM(E87:N87)</f>
        <v>0</v>
      </c>
    </row>
    <row r="88" spans="2:15" x14ac:dyDescent="0.3">
      <c r="B88" s="36" t="s">
        <v>220</v>
      </c>
      <c r="C88" s="36" t="s">
        <v>270</v>
      </c>
      <c r="D88" s="38" t="s">
        <v>292</v>
      </c>
      <c r="O88" s="41">
        <f>SUM(E88:N88)</f>
        <v>0</v>
      </c>
    </row>
    <row r="89" spans="2:15" x14ac:dyDescent="0.3">
      <c r="B89" s="36" t="s">
        <v>78</v>
      </c>
      <c r="C89" s="36" t="s">
        <v>86</v>
      </c>
      <c r="D89" s="38" t="s">
        <v>305</v>
      </c>
      <c r="O89" s="41">
        <f>SUM(E89:N89)</f>
        <v>0</v>
      </c>
    </row>
    <row r="90" spans="2:15" x14ac:dyDescent="0.3">
      <c r="B90" s="36" t="s">
        <v>33</v>
      </c>
      <c r="C90" s="36" t="s">
        <v>63</v>
      </c>
      <c r="D90" s="38" t="s">
        <v>304</v>
      </c>
      <c r="O90" s="41">
        <f>SUM(E90:N90)</f>
        <v>0</v>
      </c>
    </row>
    <row r="91" spans="2:15" x14ac:dyDescent="0.3">
      <c r="B91" s="36" t="s">
        <v>55</v>
      </c>
      <c r="C91" s="36" t="s">
        <v>56</v>
      </c>
      <c r="D91" s="38" t="s">
        <v>306</v>
      </c>
      <c r="O91" s="41">
        <f>SUM(E91:N91)</f>
        <v>0</v>
      </c>
    </row>
    <row r="92" spans="2:15" x14ac:dyDescent="0.3">
      <c r="B92" s="36" t="s">
        <v>222</v>
      </c>
      <c r="C92" s="36" t="s">
        <v>62</v>
      </c>
      <c r="D92" s="38" t="s">
        <v>305</v>
      </c>
      <c r="O92" s="41">
        <f>SUM(E92:N92)</f>
        <v>0</v>
      </c>
    </row>
    <row r="93" spans="2:15" x14ac:dyDescent="0.3">
      <c r="B93" s="36" t="s">
        <v>225</v>
      </c>
      <c r="C93" s="36" t="s">
        <v>30</v>
      </c>
      <c r="D93" s="38" t="s">
        <v>297</v>
      </c>
      <c r="O93" s="41">
        <f>SUM(E93:N93)</f>
        <v>0</v>
      </c>
    </row>
    <row r="94" spans="2:15" x14ac:dyDescent="0.3">
      <c r="B94" s="36" t="s">
        <v>223</v>
      </c>
      <c r="C94" s="36" t="s">
        <v>25</v>
      </c>
      <c r="D94" s="38" t="s">
        <v>296</v>
      </c>
      <c r="O94" s="41">
        <f>SUM(E94:N94)</f>
        <v>0</v>
      </c>
    </row>
    <row r="95" spans="2:15" x14ac:dyDescent="0.3">
      <c r="B95" s="36" t="s">
        <v>224</v>
      </c>
      <c r="C95" s="36" t="s">
        <v>260</v>
      </c>
      <c r="D95" s="38" t="s">
        <v>293</v>
      </c>
      <c r="O95" s="41">
        <f>SUM(E95:N95)</f>
        <v>0</v>
      </c>
    </row>
    <row r="96" spans="2:15" x14ac:dyDescent="0.3">
      <c r="B96" s="36" t="s">
        <v>118</v>
      </c>
      <c r="C96" s="36" t="s">
        <v>119</v>
      </c>
      <c r="D96" s="38" t="s">
        <v>305</v>
      </c>
      <c r="O96" s="41">
        <f>SUM(E96:N96)</f>
        <v>0</v>
      </c>
    </row>
    <row r="97" spans="2:15" x14ac:dyDescent="0.3">
      <c r="B97" s="36" t="s">
        <v>172</v>
      </c>
      <c r="C97" s="36" t="s">
        <v>173</v>
      </c>
      <c r="D97" s="38" t="s">
        <v>298</v>
      </c>
      <c r="O97" s="41">
        <f>SUM(E97:N97)</f>
        <v>0</v>
      </c>
    </row>
    <row r="98" spans="2:15" x14ac:dyDescent="0.3">
      <c r="B98" s="36" t="s">
        <v>153</v>
      </c>
      <c r="C98" s="36" t="s">
        <v>154</v>
      </c>
      <c r="D98" s="38" t="s">
        <v>305</v>
      </c>
      <c r="O98" s="41">
        <f>SUM(E98:N98)</f>
        <v>0</v>
      </c>
    </row>
    <row r="99" spans="2:15" x14ac:dyDescent="0.3">
      <c r="B99" s="36" t="s">
        <v>230</v>
      </c>
      <c r="C99" s="36" t="s">
        <v>260</v>
      </c>
      <c r="D99" s="38" t="s">
        <v>296</v>
      </c>
      <c r="O99" s="41">
        <f>SUM(E99:N99)</f>
        <v>0</v>
      </c>
    </row>
    <row r="100" spans="2:15" x14ac:dyDescent="0.3">
      <c r="B100" s="36" t="s">
        <v>69</v>
      </c>
      <c r="C100" s="36" t="s">
        <v>60</v>
      </c>
      <c r="D100" s="38" t="s">
        <v>293</v>
      </c>
      <c r="O100" s="41">
        <f>SUM(E100:N100)</f>
        <v>0</v>
      </c>
    </row>
    <row r="101" spans="2:15" x14ac:dyDescent="0.3">
      <c r="B101" s="36" t="s">
        <v>136</v>
      </c>
      <c r="C101" s="36" t="s">
        <v>137</v>
      </c>
      <c r="D101" s="38" t="s">
        <v>293</v>
      </c>
      <c r="O101" s="41">
        <f>SUM(E101:N101)</f>
        <v>0</v>
      </c>
    </row>
    <row r="102" spans="2:15" x14ac:dyDescent="0.3">
      <c r="B102" s="36" t="s">
        <v>88</v>
      </c>
      <c r="C102" s="36" t="s">
        <v>60</v>
      </c>
      <c r="D102" s="38" t="s">
        <v>297</v>
      </c>
      <c r="O102" s="41">
        <f>SUM(E102:N102)</f>
        <v>0</v>
      </c>
    </row>
    <row r="103" spans="2:15" x14ac:dyDescent="0.3">
      <c r="B103" s="36" t="s">
        <v>236</v>
      </c>
      <c r="C103" s="36" t="s">
        <v>167</v>
      </c>
      <c r="D103" s="38" t="s">
        <v>297</v>
      </c>
      <c r="O103" s="41">
        <f>SUM(E103:N103)</f>
        <v>0</v>
      </c>
    </row>
    <row r="104" spans="2:15" x14ac:dyDescent="0.3">
      <c r="B104" s="36" t="s">
        <v>186</v>
      </c>
      <c r="C104" s="36" t="s">
        <v>187</v>
      </c>
      <c r="D104" s="38" t="s">
        <v>296</v>
      </c>
      <c r="O104" s="41">
        <f>SUM(E104:N104)</f>
        <v>0</v>
      </c>
    </row>
    <row r="105" spans="2:15" x14ac:dyDescent="0.3">
      <c r="B105" s="36" t="s">
        <v>238</v>
      </c>
      <c r="C105" s="36" t="s">
        <v>274</v>
      </c>
      <c r="D105" s="38" t="s">
        <v>302</v>
      </c>
      <c r="O105" s="41">
        <f>SUM(E105:N105)</f>
        <v>0</v>
      </c>
    </row>
    <row r="106" spans="2:15" x14ac:dyDescent="0.3">
      <c r="B106" s="36" t="s">
        <v>239</v>
      </c>
      <c r="C106" s="36" t="s">
        <v>6</v>
      </c>
      <c r="D106" s="38" t="s">
        <v>296</v>
      </c>
      <c r="O106" s="41">
        <f>SUM(E106:N106)</f>
        <v>0</v>
      </c>
    </row>
    <row r="107" spans="2:15" x14ac:dyDescent="0.3">
      <c r="B107" s="36" t="s">
        <v>242</v>
      </c>
      <c r="C107" s="36" t="s">
        <v>276</v>
      </c>
      <c r="D107" s="38" t="s">
        <v>305</v>
      </c>
      <c r="O107" s="41">
        <f>SUM(E107:N107)</f>
        <v>0</v>
      </c>
    </row>
    <row r="108" spans="2:15" x14ac:dyDescent="0.3">
      <c r="B108" s="36" t="s">
        <v>61</v>
      </c>
      <c r="C108" s="36" t="s">
        <v>62</v>
      </c>
      <c r="D108" s="38" t="s">
        <v>304</v>
      </c>
      <c r="O108" s="41">
        <f>SUM(E108:N108)</f>
        <v>0</v>
      </c>
    </row>
    <row r="109" spans="2:15" x14ac:dyDescent="0.3">
      <c r="B109" s="36" t="s">
        <v>243</v>
      </c>
      <c r="C109" s="36" t="s">
        <v>71</v>
      </c>
      <c r="D109" s="38" t="s">
        <v>301</v>
      </c>
      <c r="O109" s="41">
        <f>SUM(E109:N109)</f>
        <v>0</v>
      </c>
    </row>
    <row r="110" spans="2:15" x14ac:dyDescent="0.3">
      <c r="B110" s="36" t="s">
        <v>16</v>
      </c>
      <c r="C110" s="36" t="s">
        <v>350</v>
      </c>
      <c r="D110" s="38" t="s">
        <v>297</v>
      </c>
      <c r="O110" s="41">
        <f>SUM(E110:N110)</f>
        <v>0</v>
      </c>
    </row>
    <row r="111" spans="2:15" x14ac:dyDescent="0.3">
      <c r="B111" s="36" t="s">
        <v>139</v>
      </c>
      <c r="C111" s="36" t="s">
        <v>349</v>
      </c>
      <c r="D111" s="38" t="s">
        <v>304</v>
      </c>
      <c r="O111" s="41">
        <f>SUM(E111:N111)</f>
        <v>0</v>
      </c>
    </row>
    <row r="112" spans="2:15" x14ac:dyDescent="0.3">
      <c r="B112" s="36" t="s">
        <v>244</v>
      </c>
      <c r="C112" s="36" t="s">
        <v>277</v>
      </c>
      <c r="D112" s="38" t="s">
        <v>298</v>
      </c>
      <c r="O112" s="41">
        <f>SUM(E112:N112)</f>
        <v>0</v>
      </c>
    </row>
    <row r="113" spans="2:15" x14ac:dyDescent="0.3">
      <c r="B113" s="36" t="s">
        <v>245</v>
      </c>
      <c r="C113" s="36" t="s">
        <v>278</v>
      </c>
      <c r="D113" s="38" t="s">
        <v>292</v>
      </c>
      <c r="O113" s="41">
        <f>SUM(E113:N113)</f>
        <v>0</v>
      </c>
    </row>
    <row r="114" spans="2:15" x14ac:dyDescent="0.3">
      <c r="B114" s="36" t="s">
        <v>64</v>
      </c>
      <c r="C114" s="36" t="s">
        <v>65</v>
      </c>
      <c r="D114" s="38" t="s">
        <v>304</v>
      </c>
      <c r="O114" s="41">
        <f>SUM(E114:N114)</f>
        <v>0</v>
      </c>
    </row>
    <row r="115" spans="2:15" x14ac:dyDescent="0.3">
      <c r="B115" s="36" t="s">
        <v>164</v>
      </c>
      <c r="C115" s="36" t="s">
        <v>165</v>
      </c>
      <c r="D115" s="38" t="s">
        <v>304</v>
      </c>
      <c r="O115" s="41">
        <f>SUM(E115:N115)</f>
        <v>0</v>
      </c>
    </row>
    <row r="116" spans="2:15" x14ac:dyDescent="0.3">
      <c r="B116" s="36" t="s">
        <v>246</v>
      </c>
      <c r="C116" s="36" t="s">
        <v>117</v>
      </c>
      <c r="D116" s="38" t="s">
        <v>293</v>
      </c>
      <c r="O116" s="41">
        <f>SUM(E116:N116)</f>
        <v>0</v>
      </c>
    </row>
    <row r="117" spans="2:15" x14ac:dyDescent="0.3">
      <c r="B117" s="36" t="s">
        <v>247</v>
      </c>
      <c r="C117" s="36" t="s">
        <v>40</v>
      </c>
      <c r="D117" s="38" t="s">
        <v>293</v>
      </c>
      <c r="O117" s="41">
        <f>SUM(E117:N117)</f>
        <v>0</v>
      </c>
    </row>
    <row r="118" spans="2:15" x14ac:dyDescent="0.3">
      <c r="B118" s="36" t="s">
        <v>317</v>
      </c>
      <c r="C118" s="36" t="s">
        <v>351</v>
      </c>
      <c r="D118" s="38" t="s">
        <v>293</v>
      </c>
      <c r="O118" s="41">
        <f>SUM(E118:N118)</f>
        <v>0</v>
      </c>
    </row>
    <row r="119" spans="2:15" x14ac:dyDescent="0.3">
      <c r="B119" s="36" t="s">
        <v>249</v>
      </c>
      <c r="C119" s="36" t="s">
        <v>74</v>
      </c>
      <c r="D119" s="38" t="s">
        <v>298</v>
      </c>
      <c r="O119" s="41">
        <f>SUM(E119:N119)</f>
        <v>0</v>
      </c>
    </row>
    <row r="120" spans="2:15" x14ac:dyDescent="0.3">
      <c r="B120" s="36" t="s">
        <v>303</v>
      </c>
      <c r="C120" s="36" t="s">
        <v>67</v>
      </c>
      <c r="D120" s="38" t="s">
        <v>302</v>
      </c>
      <c r="O120" s="41">
        <f>SUM(E120:N120)</f>
        <v>0</v>
      </c>
    </row>
    <row r="121" spans="2:15" x14ac:dyDescent="0.3">
      <c r="B121" s="36" t="s">
        <v>318</v>
      </c>
      <c r="C121" s="36" t="s">
        <v>173</v>
      </c>
      <c r="D121" s="38" t="s">
        <v>296</v>
      </c>
      <c r="O121" s="41">
        <f>SUM(E121:N121)</f>
        <v>0</v>
      </c>
    </row>
  </sheetData>
  <autoFilter ref="D1:D92" xr:uid="{1948995C-6E98-4A82-AC03-2EE5A48CC562}"/>
  <sortState xmlns:xlrd2="http://schemas.microsoft.com/office/spreadsheetml/2017/richdata2" ref="A1:O121">
    <sortCondition descending="1" ref="O1:O121"/>
  </sortState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2"/>
  <sheetViews>
    <sheetView tabSelected="1" zoomScaleNormal="100" workbookViewId="0"/>
  </sheetViews>
  <sheetFormatPr baseColWidth="10" defaultColWidth="8.88671875" defaultRowHeight="14.4" x14ac:dyDescent="0.3"/>
  <cols>
    <col min="1" max="1" width="6.6640625" style="21"/>
    <col min="2" max="3" width="22.44140625" style="13"/>
    <col min="4" max="4" width="6.6640625" style="15"/>
    <col min="5" max="5" width="6.6640625" style="16"/>
    <col min="6" max="9" width="6.6640625" style="17"/>
    <col min="10" max="10" width="6.6640625" style="17" customWidth="1"/>
    <col min="11" max="14" width="6.6640625" style="17"/>
    <col min="15" max="15" width="22.44140625" style="19"/>
    <col min="16" max="1023" width="10.5546875" style="13"/>
    <col min="1024" max="16384" width="8.88671875" style="13"/>
  </cols>
  <sheetData>
    <row r="1" spans="1:15" ht="15" thickBot="1" x14ac:dyDescent="0.35">
      <c r="A1" s="20" t="s">
        <v>92</v>
      </c>
      <c r="B1" s="121" t="s">
        <v>96</v>
      </c>
      <c r="C1" s="122"/>
      <c r="D1" s="9" t="s">
        <v>97</v>
      </c>
      <c r="E1" s="10">
        <v>1</v>
      </c>
      <c r="F1" s="11">
        <v>2</v>
      </c>
      <c r="G1" s="11">
        <v>3</v>
      </c>
      <c r="H1" s="11">
        <v>4</v>
      </c>
      <c r="I1" s="11">
        <v>5</v>
      </c>
      <c r="J1" s="11">
        <v>6</v>
      </c>
      <c r="K1" s="11">
        <v>7</v>
      </c>
      <c r="L1" s="11">
        <v>8</v>
      </c>
      <c r="M1" s="11">
        <v>9</v>
      </c>
      <c r="N1" s="11">
        <v>10</v>
      </c>
      <c r="O1" s="12" t="s">
        <v>1</v>
      </c>
    </row>
    <row r="2" spans="1:15" x14ac:dyDescent="0.3">
      <c r="B2" s="14" t="s">
        <v>113</v>
      </c>
      <c r="C2" s="14" t="s">
        <v>114</v>
      </c>
      <c r="D2" s="15" t="s">
        <v>297</v>
      </c>
      <c r="E2" s="16">
        <v>15</v>
      </c>
      <c r="G2" s="17">
        <v>15</v>
      </c>
      <c r="H2" s="17">
        <v>2</v>
      </c>
      <c r="J2" s="17">
        <v>10</v>
      </c>
      <c r="K2" s="17">
        <v>12</v>
      </c>
      <c r="L2" s="17">
        <v>10</v>
      </c>
      <c r="O2" s="18">
        <f>SUM(E2:N2)</f>
        <v>64</v>
      </c>
    </row>
    <row r="3" spans="1:15" x14ac:dyDescent="0.3">
      <c r="B3" s="14" t="s">
        <v>327</v>
      </c>
      <c r="C3" s="14" t="s">
        <v>328</v>
      </c>
      <c r="D3" s="15" t="s">
        <v>293</v>
      </c>
      <c r="E3" s="16">
        <v>10</v>
      </c>
      <c r="G3" s="17">
        <v>14</v>
      </c>
      <c r="K3" s="17">
        <v>8</v>
      </c>
      <c r="L3" s="17">
        <v>8</v>
      </c>
      <c r="O3" s="18">
        <f>SUM(E3:N3)</f>
        <v>40</v>
      </c>
    </row>
    <row r="4" spans="1:15" x14ac:dyDescent="0.3">
      <c r="B4" s="14" t="s">
        <v>228</v>
      </c>
      <c r="C4" s="14" t="s">
        <v>259</v>
      </c>
      <c r="D4" s="15" t="s">
        <v>296</v>
      </c>
      <c r="E4" s="16">
        <v>12</v>
      </c>
      <c r="G4" s="17">
        <v>11</v>
      </c>
      <c r="H4" s="17">
        <v>2</v>
      </c>
      <c r="I4" s="17">
        <v>5</v>
      </c>
      <c r="J4" s="17">
        <v>6</v>
      </c>
      <c r="O4" s="18">
        <f>SUM(E4:N4)</f>
        <v>36</v>
      </c>
    </row>
    <row r="5" spans="1:15" x14ac:dyDescent="0.3">
      <c r="B5" s="14" t="s">
        <v>153</v>
      </c>
      <c r="C5" s="14" t="s">
        <v>155</v>
      </c>
      <c r="D5" s="15" t="s">
        <v>304</v>
      </c>
      <c r="E5" s="16">
        <v>9</v>
      </c>
      <c r="G5" s="17">
        <v>13</v>
      </c>
      <c r="O5" s="18">
        <f>SUM(E5:N5)</f>
        <v>22</v>
      </c>
    </row>
    <row r="6" spans="1:15" x14ac:dyDescent="0.3">
      <c r="B6" s="14" t="s">
        <v>203</v>
      </c>
      <c r="C6" s="14" t="s">
        <v>256</v>
      </c>
      <c r="D6" s="15" t="s">
        <v>297</v>
      </c>
      <c r="E6" s="16">
        <v>13</v>
      </c>
      <c r="J6" s="17">
        <v>8</v>
      </c>
      <c r="O6" s="18">
        <f>SUM(E6:N6)</f>
        <v>21</v>
      </c>
    </row>
    <row r="7" spans="1:15" x14ac:dyDescent="0.3">
      <c r="B7" s="14" t="s">
        <v>383</v>
      </c>
      <c r="C7" s="14" t="s">
        <v>384</v>
      </c>
      <c r="D7" s="15" t="s">
        <v>292</v>
      </c>
      <c r="K7" s="17">
        <v>10</v>
      </c>
      <c r="L7" s="17">
        <v>9</v>
      </c>
      <c r="O7" s="18">
        <f>SUM(E7:N7)</f>
        <v>19</v>
      </c>
    </row>
    <row r="8" spans="1:15" x14ac:dyDescent="0.3">
      <c r="B8" s="14" t="s">
        <v>237</v>
      </c>
      <c r="C8" s="14" t="s">
        <v>29</v>
      </c>
      <c r="D8" s="15" t="s">
        <v>301</v>
      </c>
      <c r="E8" s="16">
        <v>8</v>
      </c>
      <c r="G8" s="17">
        <v>10</v>
      </c>
      <c r="O8" s="18">
        <f>SUM(E8:N8)</f>
        <v>18</v>
      </c>
    </row>
    <row r="9" spans="1:15" x14ac:dyDescent="0.3">
      <c r="B9" s="14" t="s">
        <v>185</v>
      </c>
      <c r="C9" s="14" t="s">
        <v>83</v>
      </c>
      <c r="D9" s="15" t="s">
        <v>297</v>
      </c>
      <c r="E9" s="16">
        <v>6</v>
      </c>
      <c r="G9" s="17">
        <v>5</v>
      </c>
      <c r="H9" s="17">
        <v>2</v>
      </c>
      <c r="I9" s="17">
        <v>5</v>
      </c>
      <c r="O9" s="18">
        <f>SUM(E9:N9)</f>
        <v>18</v>
      </c>
    </row>
    <row r="10" spans="1:15" x14ac:dyDescent="0.3">
      <c r="B10" s="14" t="s">
        <v>361</v>
      </c>
      <c r="C10" s="14" t="s">
        <v>352</v>
      </c>
      <c r="D10" s="15" t="s">
        <v>296</v>
      </c>
      <c r="E10" s="16">
        <v>5</v>
      </c>
      <c r="G10" s="17">
        <v>8</v>
      </c>
      <c r="L10" s="17">
        <v>4</v>
      </c>
      <c r="O10" s="18">
        <f>SUM(E10:N10)</f>
        <v>17</v>
      </c>
    </row>
    <row r="11" spans="1:15" x14ac:dyDescent="0.3">
      <c r="B11" s="14" t="s">
        <v>365</v>
      </c>
      <c r="C11" s="14" t="s">
        <v>366</v>
      </c>
      <c r="D11" s="15" t="s">
        <v>298</v>
      </c>
      <c r="J11" s="17">
        <v>7</v>
      </c>
      <c r="K11" s="17">
        <v>9</v>
      </c>
      <c r="O11" s="18">
        <f>SUM(E11:N11)</f>
        <v>16</v>
      </c>
    </row>
    <row r="12" spans="1:15" x14ac:dyDescent="0.3">
      <c r="B12" s="14" t="s">
        <v>127</v>
      </c>
      <c r="C12" s="14" t="s">
        <v>128</v>
      </c>
      <c r="D12" s="15" t="s">
        <v>298</v>
      </c>
      <c r="I12" s="17">
        <v>5</v>
      </c>
      <c r="K12" s="17">
        <v>4</v>
      </c>
      <c r="L12" s="17">
        <v>6</v>
      </c>
      <c r="O12" s="18">
        <f>SUM(E12:N12)</f>
        <v>15</v>
      </c>
    </row>
    <row r="13" spans="1:15" x14ac:dyDescent="0.3">
      <c r="B13" s="14" t="s">
        <v>77</v>
      </c>
      <c r="C13" s="14" t="s">
        <v>23</v>
      </c>
      <c r="D13" s="15" t="s">
        <v>297</v>
      </c>
      <c r="E13" s="16">
        <v>14</v>
      </c>
      <c r="O13" s="18">
        <f>SUM(E13:N13)</f>
        <v>14</v>
      </c>
    </row>
    <row r="14" spans="1:15" x14ac:dyDescent="0.3">
      <c r="B14" s="14" t="s">
        <v>334</v>
      </c>
      <c r="C14" s="14" t="s">
        <v>335</v>
      </c>
      <c r="D14" s="15" t="s">
        <v>293</v>
      </c>
      <c r="E14" s="16">
        <v>11</v>
      </c>
      <c r="L14" s="17">
        <v>3</v>
      </c>
      <c r="O14" s="18">
        <f>SUM(E14:N14)</f>
        <v>14</v>
      </c>
    </row>
    <row r="15" spans="1:15" x14ac:dyDescent="0.3">
      <c r="B15" s="14" t="s">
        <v>217</v>
      </c>
      <c r="C15" s="14" t="s">
        <v>171</v>
      </c>
      <c r="D15" s="15" t="s">
        <v>296</v>
      </c>
      <c r="G15" s="17">
        <v>12</v>
      </c>
      <c r="O15" s="18">
        <f>SUM(E15:N15)</f>
        <v>12</v>
      </c>
    </row>
    <row r="16" spans="1:15" x14ac:dyDescent="0.3">
      <c r="B16" s="14" t="s">
        <v>26</v>
      </c>
      <c r="C16" s="14" t="s">
        <v>27</v>
      </c>
      <c r="D16" s="15" t="s">
        <v>305</v>
      </c>
      <c r="G16" s="17">
        <v>9</v>
      </c>
      <c r="H16" s="17">
        <v>2</v>
      </c>
      <c r="O16" s="18">
        <f>SUM(E16:N16)</f>
        <v>11</v>
      </c>
    </row>
    <row r="17" spans="2:15" x14ac:dyDescent="0.3">
      <c r="B17" s="14" t="s">
        <v>35</v>
      </c>
      <c r="C17" s="14" t="s">
        <v>36</v>
      </c>
      <c r="D17" s="15" t="s">
        <v>297</v>
      </c>
      <c r="E17" s="16">
        <v>2</v>
      </c>
      <c r="H17" s="17">
        <v>2</v>
      </c>
      <c r="I17" s="17">
        <v>5</v>
      </c>
      <c r="K17" s="17">
        <v>2</v>
      </c>
      <c r="O17" s="18">
        <f>SUM(E17:N17)</f>
        <v>11</v>
      </c>
    </row>
    <row r="18" spans="2:15" x14ac:dyDescent="0.3">
      <c r="B18" s="14" t="s">
        <v>381</v>
      </c>
      <c r="C18" s="14" t="s">
        <v>382</v>
      </c>
      <c r="D18" s="15" t="s">
        <v>298</v>
      </c>
      <c r="K18" s="17">
        <v>11</v>
      </c>
      <c r="O18" s="18">
        <f>SUM(E18:N18)</f>
        <v>11</v>
      </c>
    </row>
    <row r="19" spans="2:15" x14ac:dyDescent="0.3">
      <c r="B19" s="14" t="s">
        <v>199</v>
      </c>
      <c r="C19" s="14" t="s">
        <v>254</v>
      </c>
      <c r="D19" s="15" t="s">
        <v>296</v>
      </c>
      <c r="J19" s="17">
        <v>9</v>
      </c>
      <c r="O19" s="18">
        <f>SUM(E19:N19)</f>
        <v>9</v>
      </c>
    </row>
    <row r="20" spans="2:15" x14ac:dyDescent="0.3">
      <c r="B20" s="14" t="s">
        <v>358</v>
      </c>
      <c r="C20" s="14" t="s">
        <v>51</v>
      </c>
      <c r="D20" s="15" t="s">
        <v>302</v>
      </c>
      <c r="E20" s="16">
        <v>4</v>
      </c>
      <c r="G20" s="17">
        <v>4</v>
      </c>
      <c r="O20" s="18">
        <f>SUM(E20:N20)</f>
        <v>8</v>
      </c>
    </row>
    <row r="21" spans="2:15" x14ac:dyDescent="0.3">
      <c r="B21" s="14" t="s">
        <v>24</v>
      </c>
      <c r="C21" s="14" t="s">
        <v>156</v>
      </c>
      <c r="D21" s="15" t="s">
        <v>292</v>
      </c>
      <c r="G21" s="17">
        <v>8</v>
      </c>
      <c r="O21" s="18">
        <f>SUM(E21:N21)</f>
        <v>8</v>
      </c>
    </row>
    <row r="22" spans="2:15" x14ac:dyDescent="0.3">
      <c r="B22" s="14" t="s">
        <v>106</v>
      </c>
      <c r="C22" s="14" t="s">
        <v>107</v>
      </c>
      <c r="D22" s="15" t="s">
        <v>305</v>
      </c>
      <c r="H22" s="17">
        <v>2</v>
      </c>
      <c r="I22" s="17">
        <v>5</v>
      </c>
      <c r="K22" s="17">
        <v>1</v>
      </c>
      <c r="O22" s="18">
        <f>SUM(E22:N22)</f>
        <v>8</v>
      </c>
    </row>
    <row r="23" spans="2:15" x14ac:dyDescent="0.3">
      <c r="B23" s="14" t="s">
        <v>226</v>
      </c>
      <c r="C23" s="14" t="s">
        <v>18</v>
      </c>
      <c r="D23" s="15" t="s">
        <v>297</v>
      </c>
      <c r="K23" s="17">
        <v>6</v>
      </c>
      <c r="L23" s="17">
        <v>2</v>
      </c>
      <c r="O23" s="18">
        <f>SUM(E23:N23)</f>
        <v>8</v>
      </c>
    </row>
    <row r="24" spans="2:15" x14ac:dyDescent="0.3">
      <c r="B24" s="14" t="s">
        <v>331</v>
      </c>
      <c r="C24" s="14" t="s">
        <v>332</v>
      </c>
      <c r="D24" s="15" t="s">
        <v>293</v>
      </c>
      <c r="E24" s="16">
        <v>7</v>
      </c>
      <c r="O24" s="18">
        <f>SUM(E24:N24)</f>
        <v>7</v>
      </c>
    </row>
    <row r="25" spans="2:15" x14ac:dyDescent="0.3">
      <c r="B25" s="14" t="s">
        <v>393</v>
      </c>
      <c r="C25" s="14" t="s">
        <v>384</v>
      </c>
      <c r="D25" s="15" t="s">
        <v>293</v>
      </c>
      <c r="K25" s="17">
        <v>7</v>
      </c>
      <c r="O25" s="18">
        <f>SUM(E25:N25)</f>
        <v>7</v>
      </c>
    </row>
    <row r="26" spans="2:15" x14ac:dyDescent="0.3">
      <c r="B26" s="133" t="s">
        <v>41</v>
      </c>
      <c r="C26" s="133" t="s">
        <v>403</v>
      </c>
      <c r="D26" s="15" t="s">
        <v>296</v>
      </c>
      <c r="L26" s="17">
        <v>7</v>
      </c>
      <c r="O26" s="18">
        <f>SUM(E26:N26)</f>
        <v>7</v>
      </c>
    </row>
    <row r="27" spans="2:15" x14ac:dyDescent="0.3">
      <c r="B27" s="14" t="s">
        <v>24</v>
      </c>
      <c r="C27" s="14" t="s">
        <v>54</v>
      </c>
      <c r="D27" s="15" t="s">
        <v>301</v>
      </c>
      <c r="G27" s="17">
        <v>6</v>
      </c>
      <c r="O27" s="18">
        <f>SUM(E27:N27)</f>
        <v>6</v>
      </c>
    </row>
    <row r="28" spans="2:15" x14ac:dyDescent="0.3">
      <c r="B28" s="14" t="s">
        <v>45</v>
      </c>
      <c r="C28" s="14" t="s">
        <v>34</v>
      </c>
      <c r="D28" s="15" t="s">
        <v>302</v>
      </c>
      <c r="E28" s="16">
        <v>3</v>
      </c>
      <c r="G28" s="17">
        <v>2</v>
      </c>
      <c r="O28" s="18">
        <f>SUM(E28:N28)</f>
        <v>5</v>
      </c>
    </row>
    <row r="29" spans="2:15" x14ac:dyDescent="0.3">
      <c r="B29" s="14" t="s">
        <v>38</v>
      </c>
      <c r="C29" s="14" t="s">
        <v>36</v>
      </c>
      <c r="D29" s="15" t="s">
        <v>296</v>
      </c>
      <c r="J29" s="17">
        <v>5</v>
      </c>
      <c r="O29" s="18">
        <f>SUM(E29:N29)</f>
        <v>5</v>
      </c>
    </row>
    <row r="30" spans="2:15" x14ac:dyDescent="0.3">
      <c r="B30" s="14" t="s">
        <v>13</v>
      </c>
      <c r="C30" s="14" t="s">
        <v>347</v>
      </c>
      <c r="D30" s="15" t="s">
        <v>296</v>
      </c>
      <c r="H30" s="17">
        <v>2</v>
      </c>
      <c r="K30" s="17">
        <v>3</v>
      </c>
      <c r="O30" s="18">
        <f>SUM(E30:N30)</f>
        <v>5</v>
      </c>
    </row>
    <row r="31" spans="2:15" x14ac:dyDescent="0.3">
      <c r="B31" s="14" t="s">
        <v>385</v>
      </c>
      <c r="C31" s="14" t="s">
        <v>386</v>
      </c>
      <c r="D31" s="15" t="s">
        <v>293</v>
      </c>
      <c r="K31" s="17">
        <v>5</v>
      </c>
      <c r="O31" s="18">
        <f>SUM(E31:N31)</f>
        <v>5</v>
      </c>
    </row>
    <row r="32" spans="2:15" x14ac:dyDescent="0.3">
      <c r="B32" s="133" t="s">
        <v>404</v>
      </c>
      <c r="C32" s="133" t="s">
        <v>324</v>
      </c>
      <c r="D32" s="15" t="s">
        <v>293</v>
      </c>
      <c r="L32" s="17">
        <v>5</v>
      </c>
      <c r="O32" s="18">
        <f>SUM(E32:N32)</f>
        <v>5</v>
      </c>
    </row>
    <row r="33" spans="2:15" x14ac:dyDescent="0.3">
      <c r="B33" s="14" t="s">
        <v>178</v>
      </c>
      <c r="C33" s="14" t="s">
        <v>143</v>
      </c>
      <c r="D33" s="15" t="s">
        <v>296</v>
      </c>
      <c r="E33" s="16">
        <v>1</v>
      </c>
      <c r="G33" s="17">
        <v>3</v>
      </c>
      <c r="O33" s="18">
        <f>SUM(E33:N33)</f>
        <v>4</v>
      </c>
    </row>
    <row r="34" spans="2:15" x14ac:dyDescent="0.3">
      <c r="B34" s="14" t="s">
        <v>21</v>
      </c>
      <c r="C34" s="14" t="s">
        <v>22</v>
      </c>
      <c r="D34" s="15" t="s">
        <v>302</v>
      </c>
      <c r="J34" s="17">
        <v>4</v>
      </c>
      <c r="O34" s="18">
        <f>SUM(E34:N34)</f>
        <v>4</v>
      </c>
    </row>
    <row r="35" spans="2:15" x14ac:dyDescent="0.3">
      <c r="B35" s="14" t="s">
        <v>191</v>
      </c>
      <c r="C35" s="14" t="s">
        <v>192</v>
      </c>
      <c r="D35" s="15" t="s">
        <v>302</v>
      </c>
      <c r="J35" s="17">
        <v>3</v>
      </c>
      <c r="O35" s="18">
        <f>SUM(E35:N35)</f>
        <v>3</v>
      </c>
    </row>
    <row r="36" spans="2:15" x14ac:dyDescent="0.3">
      <c r="B36" s="14" t="s">
        <v>31</v>
      </c>
      <c r="C36" s="14" t="s">
        <v>32</v>
      </c>
      <c r="D36" s="15" t="s">
        <v>296</v>
      </c>
      <c r="H36" s="17">
        <v>2</v>
      </c>
      <c r="L36" s="17">
        <v>1</v>
      </c>
      <c r="O36" s="18">
        <f>SUM(E36:N36)</f>
        <v>3</v>
      </c>
    </row>
    <row r="37" spans="2:15" x14ac:dyDescent="0.3">
      <c r="B37" s="14" t="s">
        <v>221</v>
      </c>
      <c r="C37" s="14" t="s">
        <v>170</v>
      </c>
      <c r="D37" s="15" t="s">
        <v>293</v>
      </c>
      <c r="H37" s="17">
        <v>2</v>
      </c>
      <c r="O37" s="18">
        <f>SUM(E37:N37)</f>
        <v>2</v>
      </c>
    </row>
    <row r="38" spans="2:15" x14ac:dyDescent="0.3">
      <c r="B38" s="14" t="s">
        <v>138</v>
      </c>
      <c r="C38" s="14" t="s">
        <v>18</v>
      </c>
      <c r="D38" s="15" t="s">
        <v>296</v>
      </c>
      <c r="H38" s="17">
        <v>2</v>
      </c>
      <c r="O38" s="18">
        <f>SUM(E38:N38)</f>
        <v>2</v>
      </c>
    </row>
    <row r="39" spans="2:15" x14ac:dyDescent="0.3">
      <c r="B39" s="14" t="s">
        <v>227</v>
      </c>
      <c r="C39" s="14" t="s">
        <v>263</v>
      </c>
      <c r="D39" s="15" t="s">
        <v>293</v>
      </c>
      <c r="H39" s="17">
        <v>2</v>
      </c>
      <c r="O39" s="18">
        <f>SUM(E39:N39)</f>
        <v>2</v>
      </c>
    </row>
    <row r="40" spans="2:15" x14ac:dyDescent="0.3">
      <c r="B40" s="14" t="s">
        <v>14</v>
      </c>
      <c r="C40" s="14" t="s">
        <v>346</v>
      </c>
      <c r="D40" s="15" t="s">
        <v>297</v>
      </c>
      <c r="H40" s="17">
        <v>2</v>
      </c>
      <c r="O40" s="18">
        <f>SUM(E40:N40)</f>
        <v>2</v>
      </c>
    </row>
    <row r="41" spans="2:15" x14ac:dyDescent="0.3">
      <c r="B41" s="14" t="s">
        <v>248</v>
      </c>
      <c r="C41" s="14" t="s">
        <v>280</v>
      </c>
      <c r="D41" s="15" t="s">
        <v>297</v>
      </c>
      <c r="H41" s="17">
        <v>2</v>
      </c>
      <c r="O41" s="18">
        <f>SUM(E41:N41)</f>
        <v>2</v>
      </c>
    </row>
    <row r="42" spans="2:15" x14ac:dyDescent="0.3">
      <c r="B42" s="14" t="s">
        <v>47</v>
      </c>
      <c r="C42" s="14" t="s">
        <v>48</v>
      </c>
      <c r="D42" s="15" t="s">
        <v>306</v>
      </c>
      <c r="G42" s="17">
        <v>1</v>
      </c>
      <c r="O42" s="18">
        <f>SUM(E42:N42)</f>
        <v>1</v>
      </c>
    </row>
    <row r="43" spans="2:15" x14ac:dyDescent="0.3">
      <c r="B43" s="14" t="s">
        <v>196</v>
      </c>
      <c r="C43" s="14" t="s">
        <v>250</v>
      </c>
      <c r="D43" s="15" t="s">
        <v>297</v>
      </c>
      <c r="O43" s="18">
        <f>SUM(E43:N43)</f>
        <v>0</v>
      </c>
    </row>
    <row r="44" spans="2:15" x14ac:dyDescent="0.3">
      <c r="B44" s="14" t="s">
        <v>319</v>
      </c>
      <c r="C44" s="14" t="s">
        <v>22</v>
      </c>
      <c r="D44" s="15" t="s">
        <v>293</v>
      </c>
      <c r="O44" s="18">
        <f>SUM(E44:N44)</f>
        <v>0</v>
      </c>
    </row>
    <row r="45" spans="2:15" x14ac:dyDescent="0.3">
      <c r="B45" s="14" t="s">
        <v>41</v>
      </c>
      <c r="C45" s="14" t="s">
        <v>42</v>
      </c>
      <c r="D45" s="15" t="s">
        <v>301</v>
      </c>
      <c r="O45" s="18">
        <f>SUM(E45:N45)</f>
        <v>0</v>
      </c>
    </row>
    <row r="46" spans="2:15" x14ac:dyDescent="0.3">
      <c r="B46" s="14" t="s">
        <v>151</v>
      </c>
      <c r="C46" s="14" t="s">
        <v>152</v>
      </c>
      <c r="D46" s="15" t="s">
        <v>293</v>
      </c>
      <c r="O46" s="18">
        <f>SUM(E46:N46)</f>
        <v>0</v>
      </c>
    </row>
    <row r="47" spans="2:15" x14ac:dyDescent="0.3">
      <c r="B47" s="14" t="s">
        <v>320</v>
      </c>
      <c r="C47" s="14" t="s">
        <v>22</v>
      </c>
      <c r="D47" s="15" t="s">
        <v>293</v>
      </c>
      <c r="O47" s="18">
        <f>SUM(E47:N47)</f>
        <v>0</v>
      </c>
    </row>
    <row r="48" spans="2:15" x14ac:dyDescent="0.3">
      <c r="B48" s="14" t="s">
        <v>101</v>
      </c>
      <c r="C48" s="14" t="s">
        <v>82</v>
      </c>
      <c r="D48" s="15" t="s">
        <v>296</v>
      </c>
      <c r="O48" s="18">
        <f>SUM(E48:N48)</f>
        <v>0</v>
      </c>
    </row>
    <row r="49" spans="2:15" x14ac:dyDescent="0.3">
      <c r="B49" s="14" t="s">
        <v>321</v>
      </c>
      <c r="C49" s="14" t="s">
        <v>322</v>
      </c>
      <c r="D49" s="15" t="s">
        <v>292</v>
      </c>
      <c r="O49" s="18">
        <f>SUM(E49:N49)</f>
        <v>0</v>
      </c>
    </row>
    <row r="50" spans="2:15" x14ac:dyDescent="0.3">
      <c r="B50" s="14" t="s">
        <v>17</v>
      </c>
      <c r="C50" s="14" t="s">
        <v>18</v>
      </c>
      <c r="D50" s="15" t="s">
        <v>297</v>
      </c>
      <c r="O50" s="18">
        <f>SUM(E50:N50)</f>
        <v>0</v>
      </c>
    </row>
    <row r="51" spans="2:15" x14ac:dyDescent="0.3">
      <c r="B51" s="14" t="s">
        <v>90</v>
      </c>
      <c r="C51" s="14" t="s">
        <v>91</v>
      </c>
      <c r="D51" s="15" t="s">
        <v>293</v>
      </c>
      <c r="O51" s="18">
        <f>SUM(E51:N51)</f>
        <v>0</v>
      </c>
    </row>
    <row r="52" spans="2:15" x14ac:dyDescent="0.3">
      <c r="B52" s="14" t="s">
        <v>207</v>
      </c>
      <c r="C52" s="14" t="s">
        <v>258</v>
      </c>
      <c r="D52" s="15" t="s">
        <v>293</v>
      </c>
      <c r="O52" s="18">
        <f>SUM(E52:N52)</f>
        <v>0</v>
      </c>
    </row>
    <row r="53" spans="2:15" x14ac:dyDescent="0.3">
      <c r="B53" s="14" t="s">
        <v>209</v>
      </c>
      <c r="C53" s="14" t="s">
        <v>261</v>
      </c>
      <c r="D53" s="15" t="s">
        <v>293</v>
      </c>
      <c r="O53" s="18">
        <f>SUM(E53:N53)</f>
        <v>0</v>
      </c>
    </row>
    <row r="54" spans="2:15" x14ac:dyDescent="0.3">
      <c r="B54" s="14" t="s">
        <v>323</v>
      </c>
      <c r="C54" s="14" t="s">
        <v>324</v>
      </c>
      <c r="D54" s="15" t="s">
        <v>296</v>
      </c>
      <c r="O54" s="18">
        <f>SUM(E54:N54)</f>
        <v>0</v>
      </c>
    </row>
    <row r="55" spans="2:15" x14ac:dyDescent="0.3">
      <c r="B55" s="14" t="s">
        <v>325</v>
      </c>
      <c r="C55" s="14" t="s">
        <v>326</v>
      </c>
      <c r="D55" s="15" t="s">
        <v>293</v>
      </c>
      <c r="O55" s="18">
        <f>SUM(E55:N55)</f>
        <v>0</v>
      </c>
    </row>
    <row r="56" spans="2:15" x14ac:dyDescent="0.3">
      <c r="B56" s="14" t="s">
        <v>174</v>
      </c>
      <c r="C56" s="14" t="s">
        <v>175</v>
      </c>
      <c r="D56" s="15" t="s">
        <v>298</v>
      </c>
      <c r="O56" s="18">
        <f>SUM(E56:N56)</f>
        <v>0</v>
      </c>
    </row>
    <row r="57" spans="2:15" x14ac:dyDescent="0.3">
      <c r="B57" s="14" t="s">
        <v>214</v>
      </c>
      <c r="C57" s="14" t="s">
        <v>266</v>
      </c>
      <c r="D57" s="15" t="s">
        <v>293</v>
      </c>
      <c r="O57" s="18">
        <f>SUM(E57:N57)</f>
        <v>0</v>
      </c>
    </row>
    <row r="58" spans="2:15" x14ac:dyDescent="0.3">
      <c r="B58" s="14" t="s">
        <v>215</v>
      </c>
      <c r="C58" s="14" t="s">
        <v>267</v>
      </c>
      <c r="D58" s="15" t="s">
        <v>301</v>
      </c>
      <c r="O58" s="18">
        <f>SUM(E58:N58)</f>
        <v>0</v>
      </c>
    </row>
    <row r="59" spans="2:15" x14ac:dyDescent="0.3">
      <c r="B59" s="14" t="s">
        <v>216</v>
      </c>
      <c r="C59" s="14" t="s">
        <v>29</v>
      </c>
      <c r="D59" s="15" t="s">
        <v>297</v>
      </c>
      <c r="O59" s="18">
        <f>SUM(E59:N59)</f>
        <v>0</v>
      </c>
    </row>
    <row r="60" spans="2:15" x14ac:dyDescent="0.3">
      <c r="B60" s="14" t="s">
        <v>299</v>
      </c>
      <c r="C60" s="14" t="s">
        <v>300</v>
      </c>
      <c r="D60" s="15" t="s">
        <v>298</v>
      </c>
      <c r="O60" s="18">
        <f>SUM(E60:N60)</f>
        <v>0</v>
      </c>
    </row>
    <row r="61" spans="2:15" x14ac:dyDescent="0.3">
      <c r="B61" s="14" t="s">
        <v>33</v>
      </c>
      <c r="C61" s="14" t="s">
        <v>34</v>
      </c>
      <c r="D61" s="15" t="s">
        <v>302</v>
      </c>
      <c r="O61" s="18">
        <f>SUM(E61:N61)</f>
        <v>0</v>
      </c>
    </row>
    <row r="62" spans="2:15" x14ac:dyDescent="0.3">
      <c r="B62" s="14" t="s">
        <v>7</v>
      </c>
      <c r="C62" s="14" t="s">
        <v>8</v>
      </c>
      <c r="D62" s="15" t="s">
        <v>298</v>
      </c>
      <c r="O62" s="18">
        <f>SUM(E62:N62)</f>
        <v>0</v>
      </c>
    </row>
    <row r="63" spans="2:15" x14ac:dyDescent="0.3">
      <c r="B63" s="14" t="s">
        <v>55</v>
      </c>
      <c r="C63" s="14" t="s">
        <v>145</v>
      </c>
      <c r="D63" s="15" t="s">
        <v>305</v>
      </c>
      <c r="O63" s="18">
        <f>SUM(E63:N63)</f>
        <v>0</v>
      </c>
    </row>
    <row r="64" spans="2:15" x14ac:dyDescent="0.3">
      <c r="B64" s="14" t="s">
        <v>85</v>
      </c>
      <c r="C64" s="14" t="s">
        <v>98</v>
      </c>
      <c r="D64" s="15" t="s">
        <v>293</v>
      </c>
      <c r="O64" s="18">
        <f>SUM(E64:N64)</f>
        <v>0</v>
      </c>
    </row>
    <row r="65" spans="2:15" x14ac:dyDescent="0.3">
      <c r="B65" s="14" t="s">
        <v>329</v>
      </c>
      <c r="C65" s="14" t="s">
        <v>330</v>
      </c>
      <c r="D65" s="15" t="s">
        <v>293</v>
      </c>
      <c r="O65" s="18">
        <f>SUM(E65:N65)</f>
        <v>0</v>
      </c>
    </row>
    <row r="66" spans="2:15" x14ac:dyDescent="0.3">
      <c r="B66" s="14" t="s">
        <v>230</v>
      </c>
      <c r="C66" s="14" t="s">
        <v>257</v>
      </c>
      <c r="D66" s="15" t="s">
        <v>293</v>
      </c>
      <c r="O66" s="18">
        <f>SUM(E66:N66)</f>
        <v>0</v>
      </c>
    </row>
    <row r="67" spans="2:15" x14ac:dyDescent="0.3">
      <c r="B67" s="14" t="s">
        <v>4</v>
      </c>
      <c r="C67" s="14" t="s">
        <v>5</v>
      </c>
      <c r="D67" s="15" t="s">
        <v>293</v>
      </c>
      <c r="O67" s="18">
        <f>SUM(E67:N67)</f>
        <v>0</v>
      </c>
    </row>
    <row r="68" spans="2:15" x14ac:dyDescent="0.3">
      <c r="B68" s="14" t="s">
        <v>232</v>
      </c>
      <c r="C68" s="14" t="s">
        <v>272</v>
      </c>
      <c r="D68" s="15" t="s">
        <v>293</v>
      </c>
      <c r="O68" s="18">
        <f>SUM(E68:N68)</f>
        <v>0</v>
      </c>
    </row>
    <row r="69" spans="2:15" x14ac:dyDescent="0.3">
      <c r="B69" s="14" t="s">
        <v>234</v>
      </c>
      <c r="C69" s="14" t="s">
        <v>268</v>
      </c>
      <c r="D69" s="15" t="s">
        <v>293</v>
      </c>
      <c r="O69" s="18">
        <f>SUM(E69:N69)</f>
        <v>0</v>
      </c>
    </row>
    <row r="70" spans="2:15" x14ac:dyDescent="0.3">
      <c r="B70" s="14" t="s">
        <v>235</v>
      </c>
      <c r="C70" s="14" t="s">
        <v>102</v>
      </c>
      <c r="D70" s="15" t="s">
        <v>302</v>
      </c>
      <c r="H70" s="13"/>
      <c r="O70" s="18">
        <f>SUM(E70:N70)</f>
        <v>0</v>
      </c>
    </row>
    <row r="71" spans="2:15" x14ac:dyDescent="0.3">
      <c r="B71" s="14" t="s">
        <v>333</v>
      </c>
      <c r="C71" s="14" t="s">
        <v>51</v>
      </c>
      <c r="D71" s="15" t="s">
        <v>297</v>
      </c>
      <c r="O71" s="18">
        <f>SUM(E71:N71)</f>
        <v>0</v>
      </c>
    </row>
    <row r="72" spans="2:15" x14ac:dyDescent="0.3">
      <c r="B72" s="14" t="s">
        <v>241</v>
      </c>
      <c r="C72" s="14" t="s">
        <v>275</v>
      </c>
      <c r="D72" s="15" t="s">
        <v>293</v>
      </c>
      <c r="O72" s="18">
        <f>SUM(E72:N72)</f>
        <v>0</v>
      </c>
    </row>
    <row r="73" spans="2:15" x14ac:dyDescent="0.3">
      <c r="B73" s="14" t="s">
        <v>294</v>
      </c>
      <c r="C73" s="14" t="s">
        <v>295</v>
      </c>
      <c r="D73" s="15" t="s">
        <v>293</v>
      </c>
      <c r="O73" s="18">
        <f>SUM(E73:N73)</f>
        <v>0</v>
      </c>
    </row>
    <row r="74" spans="2:15" x14ac:dyDescent="0.3">
      <c r="B74" s="14" t="s">
        <v>179</v>
      </c>
      <c r="C74" s="14" t="s">
        <v>180</v>
      </c>
      <c r="D74" s="15" t="s">
        <v>304</v>
      </c>
      <c r="O74" s="18">
        <f>SUM(E74:N74)</f>
        <v>0</v>
      </c>
    </row>
    <row r="75" spans="2:15" x14ac:dyDescent="0.3">
      <c r="B75" s="14" t="s">
        <v>141</v>
      </c>
      <c r="C75" s="14" t="s">
        <v>142</v>
      </c>
      <c r="D75" s="15" t="s">
        <v>293</v>
      </c>
      <c r="O75" s="18">
        <f>SUM(E75:N75)</f>
        <v>0</v>
      </c>
    </row>
    <row r="76" spans="2:15" x14ac:dyDescent="0.3">
      <c r="B76" s="14" t="s">
        <v>336</v>
      </c>
      <c r="C76" s="14" t="s">
        <v>169</v>
      </c>
      <c r="D76" s="15" t="s">
        <v>293</v>
      </c>
      <c r="O76" s="18">
        <f>SUM(E76:N76)</f>
        <v>0</v>
      </c>
    </row>
    <row r="77" spans="2:15" x14ac:dyDescent="0.3">
      <c r="B77" s="14" t="s">
        <v>337</v>
      </c>
      <c r="C77" s="14" t="s">
        <v>252</v>
      </c>
      <c r="D77" s="15" t="s">
        <v>298</v>
      </c>
      <c r="O77" s="18">
        <f>SUM(E77:N77)</f>
        <v>0</v>
      </c>
    </row>
    <row r="78" spans="2:15" x14ac:dyDescent="0.3">
      <c r="B78" s="14" t="s">
        <v>87</v>
      </c>
      <c r="C78" s="14" t="s">
        <v>99</v>
      </c>
      <c r="D78" s="15" t="s">
        <v>297</v>
      </c>
      <c r="O78" s="18">
        <f>SUM(E78:N78)</f>
        <v>0</v>
      </c>
    </row>
    <row r="79" spans="2:15" x14ac:dyDescent="0.3">
      <c r="B79" s="14" t="s">
        <v>247</v>
      </c>
      <c r="C79" s="14" t="s">
        <v>279</v>
      </c>
      <c r="D79" s="15" t="s">
        <v>293</v>
      </c>
      <c r="O79" s="18">
        <f>SUM(E79:N79)</f>
        <v>0</v>
      </c>
    </row>
    <row r="80" spans="2:15" x14ac:dyDescent="0.3">
      <c r="B80" s="14" t="s">
        <v>338</v>
      </c>
      <c r="C80" s="14" t="s">
        <v>36</v>
      </c>
      <c r="D80" s="15" t="s">
        <v>296</v>
      </c>
      <c r="O80" s="18">
        <f>SUM(E80:N80)</f>
        <v>0</v>
      </c>
    </row>
    <row r="81" spans="2:15" x14ac:dyDescent="0.3">
      <c r="B81" s="14" t="s">
        <v>339</v>
      </c>
      <c r="C81" s="14" t="s">
        <v>291</v>
      </c>
      <c r="D81" s="15" t="s">
        <v>293</v>
      </c>
      <c r="O81" s="18">
        <f>SUM(E81:N81)</f>
        <v>0</v>
      </c>
    </row>
    <row r="82" spans="2:15" x14ac:dyDescent="0.3">
      <c r="B82" s="14" t="s">
        <v>130</v>
      </c>
      <c r="C82" s="14" t="s">
        <v>131</v>
      </c>
      <c r="D82" s="15" t="s">
        <v>293</v>
      </c>
      <c r="O82" s="18">
        <f>SUM(E82:N82)</f>
        <v>0</v>
      </c>
    </row>
    <row r="83" spans="2:15" x14ac:dyDescent="0.3">
      <c r="B83" s="14" t="s">
        <v>79</v>
      </c>
      <c r="C83" s="14" t="s">
        <v>80</v>
      </c>
      <c r="D83" s="15" t="s">
        <v>302</v>
      </c>
      <c r="O83" s="18">
        <f>SUM(E83:N83)</f>
        <v>0</v>
      </c>
    </row>
    <row r="84" spans="2:15" x14ac:dyDescent="0.3">
      <c r="B84" s="14" t="s">
        <v>340</v>
      </c>
      <c r="C84" s="14" t="s">
        <v>341</v>
      </c>
      <c r="D84" s="15" t="s">
        <v>293</v>
      </c>
      <c r="O84" s="18">
        <f>SUM(E84:N84)</f>
        <v>0</v>
      </c>
    </row>
    <row r="85" spans="2:15" x14ac:dyDescent="0.3">
      <c r="B85" s="14" t="s">
        <v>176</v>
      </c>
      <c r="C85" s="14" t="s">
        <v>177</v>
      </c>
      <c r="D85" s="15" t="s">
        <v>302</v>
      </c>
      <c r="O85" s="18">
        <f>SUM(E85:N85)</f>
        <v>0</v>
      </c>
    </row>
    <row r="86" spans="2:15" x14ac:dyDescent="0.3">
      <c r="B86" s="14"/>
      <c r="C86" s="14"/>
      <c r="O86" s="18"/>
    </row>
    <row r="87" spans="2:15" x14ac:dyDescent="0.3">
      <c r="B87" s="14"/>
      <c r="C87" s="14"/>
      <c r="O87" s="18"/>
    </row>
    <row r="88" spans="2:15" x14ac:dyDescent="0.3">
      <c r="B88" s="14"/>
      <c r="C88" s="14"/>
      <c r="O88" s="18"/>
    </row>
    <row r="89" spans="2:15" x14ac:dyDescent="0.3">
      <c r="B89" s="14"/>
      <c r="C89" s="14"/>
      <c r="O89" s="18"/>
    </row>
    <row r="90" spans="2:15" x14ac:dyDescent="0.3">
      <c r="B90" s="14"/>
      <c r="C90" s="14"/>
      <c r="O90" s="18"/>
    </row>
    <row r="91" spans="2:15" x14ac:dyDescent="0.3">
      <c r="B91" s="14"/>
      <c r="C91" s="14"/>
      <c r="O91" s="18"/>
    </row>
    <row r="92" spans="2:15" x14ac:dyDescent="0.3">
      <c r="B92" s="14"/>
      <c r="C92" s="14"/>
      <c r="O92" s="18"/>
    </row>
    <row r="93" spans="2:15" x14ac:dyDescent="0.3">
      <c r="B93" s="14"/>
      <c r="C93" s="14"/>
      <c r="O93" s="18"/>
    </row>
    <row r="94" spans="2:15" x14ac:dyDescent="0.3">
      <c r="B94" s="14"/>
      <c r="C94" s="14"/>
      <c r="O94" s="18"/>
    </row>
    <row r="95" spans="2:15" x14ac:dyDescent="0.3">
      <c r="B95" s="14"/>
      <c r="C95" s="14"/>
      <c r="O95" s="18"/>
    </row>
    <row r="96" spans="2:15" x14ac:dyDescent="0.3">
      <c r="B96" s="14"/>
      <c r="C96" s="14"/>
      <c r="O96" s="18"/>
    </row>
    <row r="97" spans="2:15" x14ac:dyDescent="0.3">
      <c r="B97" s="14"/>
      <c r="C97" s="14"/>
      <c r="O97" s="18"/>
    </row>
    <row r="98" spans="2:15" x14ac:dyDescent="0.3">
      <c r="B98" s="14"/>
      <c r="C98" s="14"/>
      <c r="O98" s="18"/>
    </row>
    <row r="99" spans="2:15" x14ac:dyDescent="0.3">
      <c r="B99" s="14"/>
      <c r="C99" s="14"/>
      <c r="O99" s="18"/>
    </row>
    <row r="100" spans="2:15" x14ac:dyDescent="0.3">
      <c r="B100" s="14"/>
      <c r="C100" s="14"/>
      <c r="O100" s="18"/>
    </row>
    <row r="101" spans="2:15" x14ac:dyDescent="0.3">
      <c r="B101" s="14"/>
      <c r="C101" s="14"/>
      <c r="O101" s="18"/>
    </row>
    <row r="102" spans="2:15" x14ac:dyDescent="0.3">
      <c r="B102" s="14"/>
      <c r="C102" s="14"/>
      <c r="O102" s="18"/>
    </row>
  </sheetData>
  <autoFilter ref="D1:D54" xr:uid="{299BF42A-3EF6-4ACA-847F-0E77A0E5E79D}"/>
  <sortState xmlns:xlrd2="http://schemas.microsoft.com/office/spreadsheetml/2017/richdata2" ref="A1:O102">
    <sortCondition descending="1" ref="O1:O102"/>
  </sortState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E12E-305B-4FE1-B5A8-9FAF5DC12F1C}">
  <dimension ref="A1:G12"/>
  <sheetViews>
    <sheetView workbookViewId="0"/>
  </sheetViews>
  <sheetFormatPr baseColWidth="10" defaultRowHeight="14.4" x14ac:dyDescent="0.3"/>
  <cols>
    <col min="1" max="1" width="28.88671875" customWidth="1"/>
    <col min="2" max="2" width="6.6640625" style="1" customWidth="1"/>
    <col min="3" max="4" width="22.44140625" style="1" customWidth="1"/>
    <col min="5" max="5" width="6.6640625" style="2" customWidth="1"/>
    <col min="6" max="7" width="22.44140625" style="2" customWidth="1"/>
  </cols>
  <sheetData>
    <row r="1" spans="1:7" ht="15" thickBot="1" x14ac:dyDescent="0.35">
      <c r="A1" s="5" t="s">
        <v>308</v>
      </c>
      <c r="B1" s="123" t="s">
        <v>93</v>
      </c>
      <c r="C1" s="124"/>
      <c r="D1" s="125"/>
      <c r="E1" s="126" t="s">
        <v>96</v>
      </c>
      <c r="F1" s="127"/>
      <c r="G1" s="128"/>
    </row>
    <row r="2" spans="1:7" x14ac:dyDescent="0.3">
      <c r="A2" s="129" t="s">
        <v>134</v>
      </c>
      <c r="B2" s="64">
        <v>1</v>
      </c>
      <c r="C2" s="36"/>
      <c r="D2" s="36"/>
      <c r="E2" s="72">
        <v>1</v>
      </c>
      <c r="F2" s="13"/>
      <c r="G2" s="73"/>
    </row>
    <row r="3" spans="1:7" x14ac:dyDescent="0.3">
      <c r="A3" s="130"/>
      <c r="B3" s="64">
        <v>2</v>
      </c>
      <c r="C3" s="36"/>
      <c r="D3" s="36"/>
      <c r="E3" s="72">
        <v>2</v>
      </c>
      <c r="F3" s="13"/>
      <c r="G3" s="74"/>
    </row>
    <row r="4" spans="1:7" x14ac:dyDescent="0.3">
      <c r="A4" s="130"/>
      <c r="B4" s="64">
        <v>3</v>
      </c>
      <c r="C4" s="36"/>
      <c r="D4" s="36"/>
      <c r="E4" s="72">
        <v>3</v>
      </c>
      <c r="F4" s="75"/>
      <c r="G4" s="74"/>
    </row>
    <row r="5" spans="1:7" x14ac:dyDescent="0.3">
      <c r="A5" s="6" t="s">
        <v>281</v>
      </c>
      <c r="B5" s="83">
        <v>1</v>
      </c>
      <c r="C5" s="84"/>
      <c r="D5" s="85"/>
      <c r="E5" s="76">
        <v>1</v>
      </c>
      <c r="F5" s="77"/>
      <c r="G5" s="78"/>
    </row>
    <row r="6" spans="1:7" x14ac:dyDescent="0.3">
      <c r="A6" s="3" t="s">
        <v>282</v>
      </c>
      <c r="B6" s="65">
        <v>1</v>
      </c>
      <c r="C6" s="66"/>
      <c r="D6" s="67"/>
      <c r="E6" s="79">
        <v>1</v>
      </c>
      <c r="F6" s="77"/>
      <c r="G6" s="78"/>
    </row>
    <row r="7" spans="1:7" x14ac:dyDescent="0.3">
      <c r="A7" s="3" t="s">
        <v>283</v>
      </c>
      <c r="B7" s="65">
        <v>1</v>
      </c>
      <c r="C7" s="66"/>
      <c r="D7" s="67"/>
      <c r="E7" s="79">
        <v>1</v>
      </c>
      <c r="F7" s="77"/>
      <c r="G7" s="78"/>
    </row>
    <row r="8" spans="1:7" x14ac:dyDescent="0.3">
      <c r="A8" s="3" t="s">
        <v>284</v>
      </c>
      <c r="B8" s="65">
        <v>1</v>
      </c>
      <c r="C8" s="68"/>
      <c r="D8" s="67"/>
      <c r="E8" s="79">
        <v>1</v>
      </c>
      <c r="F8" s="77"/>
      <c r="G8" s="78"/>
    </row>
    <row r="9" spans="1:7" x14ac:dyDescent="0.3">
      <c r="A9" s="3" t="s">
        <v>285</v>
      </c>
      <c r="B9" s="65">
        <v>1</v>
      </c>
      <c r="C9" s="66"/>
      <c r="D9" s="67"/>
      <c r="E9" s="79">
        <v>1</v>
      </c>
      <c r="F9" s="77"/>
      <c r="G9" s="78"/>
    </row>
    <row r="10" spans="1:7" x14ac:dyDescent="0.3">
      <c r="A10" s="3" t="s">
        <v>286</v>
      </c>
      <c r="B10" s="65">
        <v>1</v>
      </c>
      <c r="C10" s="66"/>
      <c r="D10" s="67"/>
      <c r="E10" s="86">
        <v>1</v>
      </c>
      <c r="F10" s="87"/>
      <c r="G10" s="88"/>
    </row>
    <row r="11" spans="1:7" x14ac:dyDescent="0.3">
      <c r="A11" s="7" t="s">
        <v>287</v>
      </c>
      <c r="B11" s="65">
        <v>1</v>
      </c>
      <c r="C11" s="66"/>
      <c r="D11" s="67"/>
      <c r="E11" s="86">
        <v>1</v>
      </c>
      <c r="F11" s="87"/>
      <c r="G11" s="88"/>
    </row>
    <row r="12" spans="1:7" ht="15" thickBot="1" x14ac:dyDescent="0.35">
      <c r="A12" s="4" t="s">
        <v>135</v>
      </c>
      <c r="B12" s="69"/>
      <c r="C12" s="70"/>
      <c r="D12" s="71"/>
      <c r="E12" s="80"/>
      <c r="F12" s="81"/>
      <c r="G12" s="82"/>
    </row>
  </sheetData>
  <mergeCells count="3">
    <mergeCell ref="B1:D1"/>
    <mergeCell ref="E1:G1"/>
    <mergeCell ref="A2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7E32-14F4-4FAB-8DE7-8B438E939ECF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353</v>
      </c>
      <c r="B1" s="108"/>
      <c r="C1" s="108"/>
      <c r="D1" s="108"/>
      <c r="E1" s="108"/>
      <c r="F1" s="109"/>
      <c r="G1" s="63" t="s">
        <v>354</v>
      </c>
      <c r="H1" s="110" t="s">
        <v>357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144</v>
      </c>
      <c r="B4" s="36" t="s">
        <v>58</v>
      </c>
      <c r="C4" s="92"/>
      <c r="D4" s="93"/>
      <c r="E4" s="94"/>
      <c r="F4" s="47">
        <v>10</v>
      </c>
      <c r="I4" s="56"/>
      <c r="J4" s="57"/>
      <c r="K4" s="58"/>
      <c r="L4" s="59"/>
    </row>
    <row r="5" spans="1:13" x14ac:dyDescent="0.3">
      <c r="C5" s="49"/>
      <c r="D5" s="50"/>
      <c r="E5" s="51"/>
      <c r="F5" s="52"/>
      <c r="I5" s="56"/>
      <c r="J5" s="60"/>
      <c r="K5" s="58"/>
      <c r="L5" s="59"/>
      <c r="M5" s="22"/>
    </row>
    <row r="6" spans="1:13" x14ac:dyDescent="0.3">
      <c r="C6" s="49"/>
      <c r="D6" s="50"/>
      <c r="E6" s="51"/>
      <c r="F6" s="52"/>
      <c r="I6" s="56"/>
      <c r="J6" s="60"/>
      <c r="K6" s="58"/>
      <c r="L6" s="59"/>
      <c r="M6" s="22"/>
    </row>
    <row r="7" spans="1:13" x14ac:dyDescent="0.3">
      <c r="C7" s="49"/>
      <c r="D7" s="50"/>
      <c r="E7" s="51"/>
      <c r="F7" s="52"/>
      <c r="I7" s="56"/>
      <c r="J7" s="60"/>
      <c r="K7" s="58"/>
      <c r="L7" s="59"/>
      <c r="M7" s="22"/>
    </row>
    <row r="8" spans="1:13" x14ac:dyDescent="0.3">
      <c r="C8" s="49"/>
      <c r="D8" s="50"/>
      <c r="E8" s="51"/>
      <c r="F8" s="52"/>
      <c r="I8" s="56"/>
      <c r="J8" s="60"/>
      <c r="K8" s="58"/>
      <c r="L8" s="59"/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DC50-1E33-4BB4-B76B-EF4443D4260C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355</v>
      </c>
      <c r="B1" s="108"/>
      <c r="C1" s="108"/>
      <c r="D1" s="108"/>
      <c r="E1" s="108"/>
      <c r="F1" s="109"/>
      <c r="G1" s="63" t="s">
        <v>356</v>
      </c>
      <c r="H1" s="110" t="s">
        <v>362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219</v>
      </c>
      <c r="B4" s="36" t="s">
        <v>20</v>
      </c>
      <c r="C4" s="92"/>
      <c r="D4" s="93"/>
      <c r="E4" s="94"/>
      <c r="F4" s="47">
        <v>18</v>
      </c>
      <c r="G4" s="14" t="s">
        <v>113</v>
      </c>
      <c r="H4" s="14" t="s">
        <v>114</v>
      </c>
      <c r="I4" s="98"/>
      <c r="J4" s="99"/>
      <c r="K4" s="100"/>
      <c r="L4" s="59">
        <v>15</v>
      </c>
    </row>
    <row r="5" spans="1:13" x14ac:dyDescent="0.3">
      <c r="A5" s="102" t="s">
        <v>314</v>
      </c>
      <c r="B5" s="103" t="s">
        <v>315</v>
      </c>
      <c r="C5" s="95"/>
      <c r="D5" s="96"/>
      <c r="E5" s="97"/>
      <c r="F5" s="52">
        <v>17</v>
      </c>
      <c r="G5" s="14" t="s">
        <v>327</v>
      </c>
      <c r="H5" s="14" t="s">
        <v>328</v>
      </c>
      <c r="I5" s="98"/>
      <c r="J5" s="101"/>
      <c r="K5" s="100"/>
      <c r="L5" s="59">
        <v>14</v>
      </c>
      <c r="M5" s="22"/>
    </row>
    <row r="6" spans="1:13" x14ac:dyDescent="0.3">
      <c r="A6" s="104" t="s">
        <v>144</v>
      </c>
      <c r="B6" s="103" t="s">
        <v>58</v>
      </c>
      <c r="C6" s="95"/>
      <c r="D6" s="96"/>
      <c r="E6" s="97"/>
      <c r="F6" s="52">
        <v>16</v>
      </c>
      <c r="G6" s="14" t="s">
        <v>153</v>
      </c>
      <c r="H6" s="14" t="s">
        <v>155</v>
      </c>
      <c r="I6" s="98"/>
      <c r="J6" s="101"/>
      <c r="K6" s="100"/>
      <c r="L6" s="59">
        <v>13</v>
      </c>
      <c r="M6" s="22"/>
    </row>
    <row r="7" spans="1:13" x14ac:dyDescent="0.3">
      <c r="A7" s="36" t="s">
        <v>316</v>
      </c>
      <c r="B7" s="36" t="s">
        <v>60</v>
      </c>
      <c r="C7" s="95"/>
      <c r="D7" s="96"/>
      <c r="E7" s="97"/>
      <c r="F7" s="52">
        <v>15</v>
      </c>
      <c r="G7" s="14" t="s">
        <v>217</v>
      </c>
      <c r="H7" s="14" t="s">
        <v>171</v>
      </c>
      <c r="I7" s="98"/>
      <c r="J7" s="101"/>
      <c r="K7" s="100"/>
      <c r="L7" s="59">
        <v>12</v>
      </c>
      <c r="M7" s="22"/>
    </row>
    <row r="8" spans="1:13" x14ac:dyDescent="0.3">
      <c r="A8" s="36" t="s">
        <v>188</v>
      </c>
      <c r="B8" s="36" t="s">
        <v>30</v>
      </c>
      <c r="C8" s="95"/>
      <c r="D8" s="96"/>
      <c r="E8" s="97"/>
      <c r="F8" s="52">
        <v>14</v>
      </c>
      <c r="G8" s="14" t="s">
        <v>228</v>
      </c>
      <c r="H8" s="14" t="s">
        <v>259</v>
      </c>
      <c r="I8" s="98"/>
      <c r="J8" s="101"/>
      <c r="K8" s="100"/>
      <c r="L8" s="59">
        <v>11</v>
      </c>
      <c r="M8" s="22"/>
    </row>
    <row r="9" spans="1:13" x14ac:dyDescent="0.3">
      <c r="A9" s="36" t="s">
        <v>70</v>
      </c>
      <c r="B9" s="36" t="s">
        <v>71</v>
      </c>
      <c r="C9" s="95"/>
      <c r="D9" s="96"/>
      <c r="E9" s="97"/>
      <c r="F9" s="52">
        <v>13</v>
      </c>
      <c r="G9" s="14" t="s">
        <v>237</v>
      </c>
      <c r="H9" s="14" t="s">
        <v>29</v>
      </c>
      <c r="I9" s="98"/>
      <c r="J9" s="101"/>
      <c r="K9" s="100"/>
      <c r="L9" s="59">
        <v>10</v>
      </c>
    </row>
    <row r="10" spans="1:13" x14ac:dyDescent="0.3">
      <c r="A10" s="36" t="s">
        <v>360</v>
      </c>
      <c r="B10" s="36" t="s">
        <v>37</v>
      </c>
      <c r="C10" s="95"/>
      <c r="D10" s="96"/>
      <c r="E10" s="97"/>
      <c r="F10" s="52">
        <v>12</v>
      </c>
      <c r="G10" s="14" t="s">
        <v>26</v>
      </c>
      <c r="H10" s="14" t="s">
        <v>27</v>
      </c>
      <c r="I10" s="98"/>
      <c r="J10" s="101"/>
      <c r="K10" s="100"/>
      <c r="L10" s="59">
        <v>9</v>
      </c>
    </row>
    <row r="11" spans="1:13" x14ac:dyDescent="0.3">
      <c r="A11" s="36" t="s">
        <v>116</v>
      </c>
      <c r="B11" s="36" t="s">
        <v>348</v>
      </c>
      <c r="C11" s="95"/>
      <c r="D11" s="96"/>
      <c r="E11" s="97"/>
      <c r="F11" s="52">
        <v>11</v>
      </c>
      <c r="G11" s="14" t="s">
        <v>24</v>
      </c>
      <c r="H11" s="14" t="s">
        <v>156</v>
      </c>
      <c r="I11" s="98"/>
      <c r="J11" s="101"/>
      <c r="K11" s="100"/>
      <c r="L11" s="59">
        <v>8</v>
      </c>
    </row>
    <row r="12" spans="1:13" x14ac:dyDescent="0.3">
      <c r="A12" s="36" t="s">
        <v>24</v>
      </c>
      <c r="B12" s="36" t="s">
        <v>25</v>
      </c>
      <c r="C12" s="95"/>
      <c r="D12" s="96"/>
      <c r="E12" s="97"/>
      <c r="F12" s="52">
        <v>10</v>
      </c>
      <c r="G12" s="14" t="s">
        <v>361</v>
      </c>
      <c r="H12" s="14" t="s">
        <v>352</v>
      </c>
      <c r="I12" s="98"/>
      <c r="J12" s="101"/>
      <c r="K12" s="100"/>
      <c r="L12" s="59">
        <v>8</v>
      </c>
    </row>
    <row r="13" spans="1:13" x14ac:dyDescent="0.3">
      <c r="A13" s="36" t="s">
        <v>149</v>
      </c>
      <c r="B13" s="36" t="s">
        <v>150</v>
      </c>
      <c r="C13" s="95"/>
      <c r="D13" s="95"/>
      <c r="E13" s="95"/>
      <c r="F13" s="52">
        <v>9</v>
      </c>
      <c r="G13" s="14" t="s">
        <v>24</v>
      </c>
      <c r="H13" s="14" t="s">
        <v>54</v>
      </c>
      <c r="I13" s="98"/>
      <c r="J13" s="98"/>
      <c r="K13" s="98"/>
      <c r="L13" s="59">
        <v>6</v>
      </c>
    </row>
    <row r="14" spans="1:13" x14ac:dyDescent="0.3">
      <c r="A14" s="36" t="s">
        <v>75</v>
      </c>
      <c r="B14" s="36" t="s">
        <v>76</v>
      </c>
      <c r="C14" s="95"/>
      <c r="D14" s="95"/>
      <c r="E14" s="95"/>
      <c r="F14" s="52">
        <v>8</v>
      </c>
      <c r="G14" s="14" t="s">
        <v>185</v>
      </c>
      <c r="H14" s="14" t="s">
        <v>83</v>
      </c>
      <c r="I14" s="98"/>
      <c r="J14" s="98"/>
      <c r="K14" s="98"/>
      <c r="L14" s="59">
        <v>5</v>
      </c>
    </row>
    <row r="15" spans="1:13" x14ac:dyDescent="0.3">
      <c r="A15" s="36" t="s">
        <v>43</v>
      </c>
      <c r="B15" s="36" t="s">
        <v>44</v>
      </c>
      <c r="C15" s="95"/>
      <c r="D15" s="95"/>
      <c r="E15" s="95"/>
      <c r="F15" s="52">
        <v>7</v>
      </c>
      <c r="G15" s="14" t="s">
        <v>358</v>
      </c>
      <c r="H15" s="14" t="s">
        <v>51</v>
      </c>
      <c r="I15" s="98"/>
      <c r="J15" s="98"/>
      <c r="K15" s="98"/>
      <c r="L15" s="59">
        <v>4</v>
      </c>
    </row>
    <row r="16" spans="1:13" x14ac:dyDescent="0.3">
      <c r="A16" s="36" t="s">
        <v>52</v>
      </c>
      <c r="B16" s="36" t="s">
        <v>53</v>
      </c>
      <c r="C16" s="95"/>
      <c r="D16" s="95"/>
      <c r="E16" s="95"/>
      <c r="F16" s="52">
        <v>6</v>
      </c>
      <c r="G16" s="14" t="s">
        <v>178</v>
      </c>
      <c r="H16" s="14" t="s">
        <v>143</v>
      </c>
      <c r="I16" s="98"/>
      <c r="J16" s="98"/>
      <c r="K16" s="98"/>
      <c r="L16" s="59">
        <v>3</v>
      </c>
    </row>
    <row r="17" spans="1:12" x14ac:dyDescent="0.3">
      <c r="A17" s="36" t="s">
        <v>168</v>
      </c>
      <c r="B17" s="36" t="s">
        <v>28</v>
      </c>
      <c r="C17" s="95"/>
      <c r="D17" s="95"/>
      <c r="E17" s="95"/>
      <c r="F17" s="52">
        <v>5</v>
      </c>
      <c r="G17" s="14" t="s">
        <v>45</v>
      </c>
      <c r="H17" s="14" t="s">
        <v>34</v>
      </c>
      <c r="I17" s="98"/>
      <c r="J17" s="98"/>
      <c r="K17" s="98"/>
      <c r="L17" s="59">
        <v>2</v>
      </c>
    </row>
    <row r="18" spans="1:12" x14ac:dyDescent="0.3">
      <c r="A18" s="36" t="s">
        <v>231</v>
      </c>
      <c r="B18" s="36" t="s">
        <v>271</v>
      </c>
      <c r="C18" s="95"/>
      <c r="D18" s="95"/>
      <c r="E18" s="95"/>
      <c r="F18" s="52">
        <v>4</v>
      </c>
      <c r="G18" s="14" t="s">
        <v>47</v>
      </c>
      <c r="H18" s="14" t="s">
        <v>48</v>
      </c>
      <c r="I18" s="98"/>
      <c r="J18" s="98"/>
      <c r="K18" s="98"/>
      <c r="L18" s="59">
        <v>1</v>
      </c>
    </row>
    <row r="19" spans="1:12" x14ac:dyDescent="0.3">
      <c r="A19" s="36" t="s">
        <v>109</v>
      </c>
      <c r="B19" s="36" t="s">
        <v>108</v>
      </c>
      <c r="C19" s="95"/>
      <c r="D19" s="95"/>
      <c r="E19" s="95"/>
      <c r="F19" s="52">
        <v>3</v>
      </c>
      <c r="I19" s="56"/>
      <c r="J19" s="56"/>
      <c r="K19" s="56"/>
      <c r="L19" s="59"/>
    </row>
    <row r="20" spans="1:12" x14ac:dyDescent="0.3">
      <c r="A20" s="36" t="s">
        <v>59</v>
      </c>
      <c r="B20" s="36" t="s">
        <v>60</v>
      </c>
      <c r="C20" s="95"/>
      <c r="D20" s="95"/>
      <c r="E20" s="95"/>
      <c r="F20" s="52">
        <v>2</v>
      </c>
      <c r="I20" s="56"/>
      <c r="J20" s="56"/>
      <c r="K20" s="56"/>
      <c r="L20" s="59"/>
    </row>
    <row r="21" spans="1:12" x14ac:dyDescent="0.3">
      <c r="A21" s="36" t="s">
        <v>344</v>
      </c>
      <c r="B21" s="36" t="s">
        <v>46</v>
      </c>
      <c r="C21" s="95"/>
      <c r="D21" s="95"/>
      <c r="E21" s="95"/>
      <c r="F21" s="52">
        <v>1</v>
      </c>
      <c r="I21" s="56"/>
      <c r="J21" s="56"/>
      <c r="K21" s="56"/>
      <c r="L21" s="59"/>
    </row>
    <row r="22" spans="1:12" x14ac:dyDescent="0.3">
      <c r="C22" s="49"/>
      <c r="D22" s="49"/>
      <c r="E22" s="49"/>
      <c r="F22" s="52"/>
      <c r="I22" s="56"/>
      <c r="J22" s="56"/>
      <c r="K22" s="56"/>
      <c r="L22" s="59"/>
    </row>
    <row r="23" spans="1:12" x14ac:dyDescent="0.3">
      <c r="C23" s="49"/>
      <c r="D23" s="49"/>
      <c r="E23" s="49"/>
      <c r="F23" s="52"/>
      <c r="I23" s="56"/>
      <c r="J23" s="56"/>
      <c r="K23" s="56"/>
      <c r="L23" s="59"/>
    </row>
    <row r="24" spans="1:12" x14ac:dyDescent="0.3">
      <c r="C24" s="49"/>
      <c r="D24" s="49"/>
      <c r="E24" s="49"/>
      <c r="F24" s="52"/>
      <c r="I24" s="56"/>
      <c r="J24" s="56"/>
      <c r="K24" s="56"/>
      <c r="L24" s="59"/>
    </row>
    <row r="25" spans="1:12" x14ac:dyDescent="0.3">
      <c r="C25" s="49"/>
      <c r="D25" s="49"/>
      <c r="E25" s="49"/>
      <c r="F25" s="52"/>
      <c r="I25" s="56"/>
      <c r="J25" s="56"/>
      <c r="K25" s="56"/>
      <c r="L25" s="59"/>
    </row>
    <row r="26" spans="1:12" x14ac:dyDescent="0.3">
      <c r="C26" s="49"/>
      <c r="D26" s="49"/>
      <c r="E26" s="49"/>
      <c r="F26" s="52"/>
      <c r="I26" s="56"/>
      <c r="J26" s="56"/>
      <c r="K26" s="56"/>
      <c r="L26" s="59"/>
    </row>
    <row r="27" spans="1:12" x14ac:dyDescent="0.3">
      <c r="C27" s="49"/>
      <c r="D27" s="49"/>
      <c r="E27" s="49"/>
      <c r="F27" s="52"/>
      <c r="I27" s="56"/>
      <c r="J27" s="56"/>
      <c r="K27" s="56"/>
      <c r="L27" s="59"/>
    </row>
    <row r="28" spans="1:12" x14ac:dyDescent="0.3">
      <c r="C28" s="49"/>
      <c r="D28" s="49"/>
      <c r="E28" s="49"/>
      <c r="F28" s="52"/>
      <c r="I28" s="56"/>
      <c r="J28" s="56"/>
      <c r="K28" s="56"/>
      <c r="L28" s="59"/>
    </row>
    <row r="29" spans="1:12" x14ac:dyDescent="0.3">
      <c r="C29" s="49"/>
      <c r="D29" s="49"/>
      <c r="E29" s="49"/>
      <c r="F29" s="52"/>
      <c r="I29" s="56"/>
      <c r="J29" s="56"/>
      <c r="K29" s="56"/>
      <c r="L29" s="59"/>
    </row>
    <row r="30" spans="1:12" x14ac:dyDescent="0.3">
      <c r="C30" s="49"/>
      <c r="D30" s="49"/>
      <c r="E30" s="49"/>
      <c r="F30" s="52"/>
      <c r="I30" s="56"/>
      <c r="J30" s="56"/>
      <c r="K30" s="56"/>
      <c r="L30" s="59"/>
    </row>
    <row r="31" spans="1:12" x14ac:dyDescent="0.3">
      <c r="C31" s="49"/>
      <c r="D31" s="49"/>
      <c r="E31" s="49"/>
      <c r="F31" s="52"/>
      <c r="I31" s="56"/>
      <c r="J31" s="56"/>
      <c r="K31" s="56"/>
      <c r="L31" s="59"/>
    </row>
    <row r="32" spans="1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8C47-04D4-488F-9299-4567FF137950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369</v>
      </c>
      <c r="B1" s="108"/>
      <c r="C1" s="108"/>
      <c r="D1" s="108"/>
      <c r="E1" s="108"/>
      <c r="F1" s="109"/>
      <c r="G1" s="63" t="s">
        <v>368</v>
      </c>
      <c r="H1" s="110" t="s">
        <v>370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102" t="s">
        <v>26</v>
      </c>
      <c r="B4" s="102" t="s">
        <v>67</v>
      </c>
      <c r="C4" s="92"/>
      <c r="D4" s="93"/>
      <c r="E4" s="94"/>
      <c r="F4" s="47">
        <v>2</v>
      </c>
      <c r="G4" s="14" t="s">
        <v>26</v>
      </c>
      <c r="H4" s="14" t="s">
        <v>27</v>
      </c>
      <c r="I4" s="98"/>
      <c r="J4" s="99"/>
      <c r="K4" s="100"/>
      <c r="L4" s="59">
        <v>2</v>
      </c>
    </row>
    <row r="5" spans="1:13" x14ac:dyDescent="0.3">
      <c r="A5" s="36" t="s">
        <v>39</v>
      </c>
      <c r="B5" s="36" t="s">
        <v>40</v>
      </c>
      <c r="C5" s="95"/>
      <c r="D5" s="96"/>
      <c r="E5" s="97"/>
      <c r="F5" s="52">
        <v>2</v>
      </c>
      <c r="G5" s="14" t="s">
        <v>113</v>
      </c>
      <c r="H5" s="14" t="s">
        <v>114</v>
      </c>
      <c r="I5" s="98"/>
      <c r="J5" s="101"/>
      <c r="K5" s="100"/>
      <c r="L5" s="59">
        <v>2</v>
      </c>
      <c r="M5" s="22"/>
    </row>
    <row r="6" spans="1:13" x14ac:dyDescent="0.3">
      <c r="A6" s="36" t="s">
        <v>11</v>
      </c>
      <c r="B6" s="36" t="s">
        <v>12</v>
      </c>
      <c r="C6" s="95"/>
      <c r="D6" s="96"/>
      <c r="E6" s="97"/>
      <c r="F6" s="52">
        <v>2</v>
      </c>
      <c r="G6" s="14" t="s">
        <v>13</v>
      </c>
      <c r="H6" s="14" t="s">
        <v>347</v>
      </c>
      <c r="I6" s="98"/>
      <c r="J6" s="101"/>
      <c r="K6" s="100"/>
      <c r="L6" s="59">
        <v>2</v>
      </c>
      <c r="M6" s="22"/>
    </row>
    <row r="7" spans="1:13" x14ac:dyDescent="0.3">
      <c r="A7" s="36" t="s">
        <v>57</v>
      </c>
      <c r="B7" s="36" t="s">
        <v>58</v>
      </c>
      <c r="C7" s="95"/>
      <c r="D7" s="96"/>
      <c r="E7" s="97"/>
      <c r="F7" s="52">
        <v>2</v>
      </c>
      <c r="G7" s="14" t="s">
        <v>221</v>
      </c>
      <c r="H7" s="14" t="s">
        <v>170</v>
      </c>
      <c r="I7" s="98"/>
      <c r="J7" s="101"/>
      <c r="K7" s="100"/>
      <c r="L7" s="59">
        <v>2</v>
      </c>
      <c r="M7" s="22"/>
    </row>
    <row r="8" spans="1:13" x14ac:dyDescent="0.3">
      <c r="A8" s="36" t="s">
        <v>15</v>
      </c>
      <c r="B8" s="36" t="s">
        <v>345</v>
      </c>
      <c r="C8" s="95"/>
      <c r="D8" s="96"/>
      <c r="E8" s="97"/>
      <c r="F8" s="52">
        <v>2</v>
      </c>
      <c r="G8" s="14" t="s">
        <v>138</v>
      </c>
      <c r="H8" s="14" t="s">
        <v>18</v>
      </c>
      <c r="I8" s="98"/>
      <c r="J8" s="101"/>
      <c r="K8" s="100"/>
      <c r="L8" s="59">
        <v>2</v>
      </c>
      <c r="M8" s="22"/>
    </row>
    <row r="9" spans="1:13" x14ac:dyDescent="0.3">
      <c r="A9" s="36" t="s">
        <v>129</v>
      </c>
      <c r="B9" s="36" t="s">
        <v>60</v>
      </c>
      <c r="C9" s="95"/>
      <c r="D9" s="96"/>
      <c r="E9" s="97"/>
      <c r="F9" s="52">
        <v>2</v>
      </c>
      <c r="G9" s="14" t="s">
        <v>227</v>
      </c>
      <c r="H9" s="14" t="s">
        <v>263</v>
      </c>
      <c r="I9" s="98"/>
      <c r="J9" s="101"/>
      <c r="K9" s="100"/>
      <c r="L9" s="59">
        <v>2</v>
      </c>
    </row>
    <row r="10" spans="1:13" x14ac:dyDescent="0.3">
      <c r="A10" s="36" t="s">
        <v>188</v>
      </c>
      <c r="B10" s="36" t="s">
        <v>30</v>
      </c>
      <c r="C10" s="95"/>
      <c r="D10" s="96"/>
      <c r="E10" s="97"/>
      <c r="F10" s="52">
        <v>2</v>
      </c>
      <c r="G10" s="14" t="s">
        <v>228</v>
      </c>
      <c r="H10" s="14" t="s">
        <v>259</v>
      </c>
      <c r="I10" s="98"/>
      <c r="J10" s="101"/>
      <c r="K10" s="100"/>
      <c r="L10" s="59">
        <v>2</v>
      </c>
    </row>
    <row r="11" spans="1:13" x14ac:dyDescent="0.3">
      <c r="A11" s="36" t="s">
        <v>211</v>
      </c>
      <c r="B11" s="36" t="s">
        <v>264</v>
      </c>
      <c r="C11" s="95"/>
      <c r="D11" s="96"/>
      <c r="E11" s="97"/>
      <c r="F11" s="52">
        <v>2</v>
      </c>
      <c r="G11" s="14" t="s">
        <v>31</v>
      </c>
      <c r="H11" s="14" t="s">
        <v>32</v>
      </c>
      <c r="I11" s="98"/>
      <c r="J11" s="101"/>
      <c r="K11" s="100"/>
      <c r="L11" s="59">
        <v>2</v>
      </c>
    </row>
    <row r="12" spans="1:13" x14ac:dyDescent="0.3">
      <c r="A12" s="36" t="s">
        <v>212</v>
      </c>
      <c r="B12" s="36" t="s">
        <v>265</v>
      </c>
      <c r="C12" s="95"/>
      <c r="D12" s="96"/>
      <c r="E12" s="97"/>
      <c r="F12" s="52">
        <v>2</v>
      </c>
      <c r="G12" s="14" t="s">
        <v>14</v>
      </c>
      <c r="H12" s="14" t="s">
        <v>346</v>
      </c>
      <c r="I12" s="98"/>
      <c r="J12" s="101"/>
      <c r="K12" s="100"/>
      <c r="L12" s="59">
        <v>2</v>
      </c>
    </row>
    <row r="13" spans="1:13" x14ac:dyDescent="0.3">
      <c r="A13" s="36" t="s">
        <v>66</v>
      </c>
      <c r="B13" s="36" t="s">
        <v>67</v>
      </c>
      <c r="C13" s="95"/>
      <c r="D13" s="95"/>
      <c r="E13" s="95"/>
      <c r="F13" s="52">
        <v>2</v>
      </c>
      <c r="G13" s="14" t="s">
        <v>35</v>
      </c>
      <c r="H13" s="14" t="s">
        <v>36</v>
      </c>
      <c r="I13" s="98"/>
      <c r="J13" s="98"/>
      <c r="K13" s="98"/>
      <c r="L13" s="59">
        <v>2</v>
      </c>
    </row>
    <row r="14" spans="1:13" x14ac:dyDescent="0.3">
      <c r="A14" s="36" t="s">
        <v>240</v>
      </c>
      <c r="B14" s="36" t="s">
        <v>100</v>
      </c>
      <c r="C14" s="95"/>
      <c r="D14" s="95"/>
      <c r="E14" s="95"/>
      <c r="F14" s="52">
        <v>2</v>
      </c>
      <c r="G14" s="14" t="s">
        <v>248</v>
      </c>
      <c r="H14" s="14" t="s">
        <v>280</v>
      </c>
      <c r="I14" s="98"/>
      <c r="J14" s="98"/>
      <c r="K14" s="98"/>
      <c r="L14" s="59">
        <v>2</v>
      </c>
    </row>
    <row r="15" spans="1:13" x14ac:dyDescent="0.3">
      <c r="A15" s="36" t="s">
        <v>316</v>
      </c>
      <c r="B15" s="36" t="s">
        <v>60</v>
      </c>
      <c r="C15" s="95"/>
      <c r="D15" s="95"/>
      <c r="E15" s="95"/>
      <c r="F15" s="52">
        <v>2</v>
      </c>
      <c r="G15" s="14" t="s">
        <v>185</v>
      </c>
      <c r="H15" s="14" t="s">
        <v>83</v>
      </c>
      <c r="I15" s="98"/>
      <c r="J15" s="98"/>
      <c r="K15" s="98"/>
      <c r="L15" s="59">
        <v>2</v>
      </c>
    </row>
    <row r="16" spans="1:13" x14ac:dyDescent="0.3">
      <c r="A16" s="36" t="s">
        <v>161</v>
      </c>
      <c r="B16" s="36" t="s">
        <v>162</v>
      </c>
      <c r="C16" s="95"/>
      <c r="D16" s="95"/>
      <c r="E16" s="95"/>
      <c r="F16" s="52">
        <v>2</v>
      </c>
      <c r="G16" s="14" t="s">
        <v>106</v>
      </c>
      <c r="H16" s="14" t="s">
        <v>107</v>
      </c>
      <c r="I16" s="98"/>
      <c r="J16" s="98"/>
      <c r="K16" s="98"/>
      <c r="L16" s="59">
        <v>2</v>
      </c>
    </row>
    <row r="17" spans="1:12" x14ac:dyDescent="0.3">
      <c r="A17" s="36" t="s">
        <v>75</v>
      </c>
      <c r="B17" s="36" t="s">
        <v>76</v>
      </c>
      <c r="C17" s="95"/>
      <c r="D17" s="95"/>
      <c r="E17" s="95"/>
      <c r="F17" s="52">
        <v>2</v>
      </c>
      <c r="I17" s="56"/>
      <c r="J17" s="56"/>
      <c r="K17" s="56"/>
      <c r="L17" s="59"/>
    </row>
    <row r="18" spans="1:12" x14ac:dyDescent="0.3">
      <c r="A18" s="36" t="s">
        <v>105</v>
      </c>
      <c r="B18" s="36" t="s">
        <v>67</v>
      </c>
      <c r="C18" s="95"/>
      <c r="D18" s="95"/>
      <c r="E18" s="95"/>
      <c r="F18" s="52">
        <v>2</v>
      </c>
      <c r="I18" s="56"/>
      <c r="J18" s="56"/>
      <c r="K18" s="56"/>
      <c r="L18" s="59"/>
    </row>
    <row r="19" spans="1:12" x14ac:dyDescent="0.3">
      <c r="A19" s="36" t="s">
        <v>149</v>
      </c>
      <c r="B19" s="36" t="s">
        <v>150</v>
      </c>
      <c r="C19" s="95"/>
      <c r="D19" s="95"/>
      <c r="E19" s="95"/>
      <c r="F19" s="52">
        <v>2</v>
      </c>
      <c r="I19" s="56"/>
      <c r="J19" s="56"/>
      <c r="K19" s="56"/>
      <c r="L19" s="59"/>
    </row>
    <row r="20" spans="1:12" x14ac:dyDescent="0.3">
      <c r="A20" s="36" t="s">
        <v>52</v>
      </c>
      <c r="B20" s="36" t="s">
        <v>53</v>
      </c>
      <c r="C20" s="95"/>
      <c r="D20" s="95"/>
      <c r="E20" s="95"/>
      <c r="F20" s="52">
        <v>2</v>
      </c>
      <c r="I20" s="56"/>
      <c r="J20" s="56"/>
      <c r="K20" s="56"/>
      <c r="L20" s="59"/>
    </row>
    <row r="21" spans="1:12" x14ac:dyDescent="0.3">
      <c r="A21" s="36" t="s">
        <v>344</v>
      </c>
      <c r="B21" s="36" t="s">
        <v>46</v>
      </c>
      <c r="C21" s="95"/>
      <c r="D21" s="95"/>
      <c r="E21" s="95"/>
      <c r="F21" s="52">
        <v>2</v>
      </c>
      <c r="I21" s="56"/>
      <c r="J21" s="56"/>
      <c r="K21" s="56"/>
      <c r="L21" s="59"/>
    </row>
    <row r="22" spans="1:12" x14ac:dyDescent="0.3">
      <c r="A22" s="36" t="s">
        <v>59</v>
      </c>
      <c r="B22" s="36" t="s">
        <v>60</v>
      </c>
      <c r="C22" s="95"/>
      <c r="D22" s="95"/>
      <c r="E22" s="95"/>
      <c r="F22" s="52">
        <v>2</v>
      </c>
      <c r="I22" s="56"/>
      <c r="J22" s="56"/>
      <c r="K22" s="56"/>
      <c r="L22" s="59"/>
    </row>
    <row r="23" spans="1:12" x14ac:dyDescent="0.3">
      <c r="C23" s="49"/>
      <c r="D23" s="49"/>
      <c r="E23" s="49"/>
      <c r="F23" s="52"/>
      <c r="I23" s="56"/>
      <c r="J23" s="56"/>
      <c r="K23" s="56"/>
      <c r="L23" s="59"/>
    </row>
    <row r="24" spans="1:12" x14ac:dyDescent="0.3">
      <c r="C24" s="49"/>
      <c r="D24" s="49"/>
      <c r="E24" s="49"/>
      <c r="F24" s="52"/>
      <c r="I24" s="56"/>
      <c r="J24" s="56"/>
      <c r="K24" s="56"/>
      <c r="L24" s="59"/>
    </row>
    <row r="25" spans="1:12" x14ac:dyDescent="0.3">
      <c r="C25" s="49"/>
      <c r="D25" s="49"/>
      <c r="E25" s="49"/>
      <c r="F25" s="52"/>
      <c r="I25" s="56"/>
      <c r="J25" s="56"/>
      <c r="K25" s="56"/>
      <c r="L25" s="59"/>
    </row>
    <row r="26" spans="1:12" x14ac:dyDescent="0.3">
      <c r="C26" s="49"/>
      <c r="D26" s="49"/>
      <c r="E26" s="49"/>
      <c r="F26" s="52"/>
      <c r="I26" s="56"/>
      <c r="J26" s="56"/>
      <c r="K26" s="56"/>
      <c r="L26" s="59"/>
    </row>
    <row r="27" spans="1:12" x14ac:dyDescent="0.3">
      <c r="C27" s="49"/>
      <c r="D27" s="49"/>
      <c r="E27" s="49"/>
      <c r="F27" s="52"/>
      <c r="I27" s="56"/>
      <c r="J27" s="56"/>
      <c r="K27" s="56"/>
      <c r="L27" s="59"/>
    </row>
    <row r="28" spans="1:12" x14ac:dyDescent="0.3">
      <c r="C28" s="49"/>
      <c r="D28" s="49"/>
      <c r="E28" s="49"/>
      <c r="F28" s="52"/>
      <c r="I28" s="56"/>
      <c r="J28" s="56"/>
      <c r="K28" s="56"/>
      <c r="L28" s="59"/>
    </row>
    <row r="29" spans="1:12" x14ac:dyDescent="0.3">
      <c r="C29" s="49"/>
      <c r="D29" s="49"/>
      <c r="E29" s="49"/>
      <c r="F29" s="52"/>
      <c r="I29" s="56"/>
      <c r="J29" s="56"/>
      <c r="K29" s="56"/>
      <c r="L29" s="59"/>
    </row>
    <row r="30" spans="1:12" x14ac:dyDescent="0.3">
      <c r="C30" s="49"/>
      <c r="D30" s="49"/>
      <c r="E30" s="49"/>
      <c r="F30" s="52"/>
      <c r="I30" s="56"/>
      <c r="J30" s="56"/>
      <c r="K30" s="56"/>
      <c r="L30" s="59"/>
    </row>
    <row r="31" spans="1:12" x14ac:dyDescent="0.3">
      <c r="C31" s="49"/>
      <c r="D31" s="49"/>
      <c r="E31" s="49"/>
      <c r="F31" s="52"/>
      <c r="I31" s="56"/>
      <c r="J31" s="56"/>
      <c r="K31" s="56"/>
      <c r="L31" s="59"/>
    </row>
    <row r="32" spans="1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FFD1-E01A-4E8F-8E75-B1FA61456713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371</v>
      </c>
      <c r="B1" s="108"/>
      <c r="C1" s="108"/>
      <c r="D1" s="108"/>
      <c r="E1" s="108"/>
      <c r="F1" s="109"/>
      <c r="G1" s="63" t="s">
        <v>372</v>
      </c>
      <c r="H1" s="110" t="s">
        <v>373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189</v>
      </c>
      <c r="B4" s="36" t="s">
        <v>190</v>
      </c>
      <c r="C4" s="92"/>
      <c r="D4" s="93"/>
      <c r="E4" s="94"/>
      <c r="F4" s="47">
        <v>5</v>
      </c>
      <c r="G4" s="14" t="s">
        <v>228</v>
      </c>
      <c r="H4" s="14" t="s">
        <v>259</v>
      </c>
      <c r="I4" s="98"/>
      <c r="J4" s="99"/>
      <c r="K4" s="100"/>
      <c r="L4" s="59">
        <v>5</v>
      </c>
    </row>
    <row r="5" spans="1:13" x14ac:dyDescent="0.3">
      <c r="A5" s="36" t="s">
        <v>163</v>
      </c>
      <c r="B5" s="36" t="s">
        <v>108</v>
      </c>
      <c r="C5" s="95"/>
      <c r="D5" s="96"/>
      <c r="E5" s="97"/>
      <c r="F5" s="52">
        <v>5</v>
      </c>
      <c r="G5" s="14" t="s">
        <v>127</v>
      </c>
      <c r="H5" s="14" t="s">
        <v>128</v>
      </c>
      <c r="I5" s="98"/>
      <c r="J5" s="101"/>
      <c r="K5" s="100"/>
      <c r="L5" s="59">
        <v>5</v>
      </c>
      <c r="M5" s="22"/>
    </row>
    <row r="6" spans="1:13" x14ac:dyDescent="0.3">
      <c r="C6" s="49"/>
      <c r="D6" s="50"/>
      <c r="E6" s="51"/>
      <c r="F6" s="52"/>
      <c r="G6" s="14" t="s">
        <v>35</v>
      </c>
      <c r="H6" s="14" t="s">
        <v>36</v>
      </c>
      <c r="I6" s="98"/>
      <c r="J6" s="101"/>
      <c r="K6" s="100"/>
      <c r="L6" s="59">
        <v>5</v>
      </c>
      <c r="M6" s="22"/>
    </row>
    <row r="7" spans="1:13" x14ac:dyDescent="0.3">
      <c r="C7" s="49"/>
      <c r="D7" s="50"/>
      <c r="E7" s="51"/>
      <c r="F7" s="52"/>
      <c r="G7" s="14" t="s">
        <v>185</v>
      </c>
      <c r="H7" s="14" t="s">
        <v>83</v>
      </c>
      <c r="I7" s="98"/>
      <c r="J7" s="101"/>
      <c r="K7" s="100"/>
      <c r="L7" s="59">
        <v>5</v>
      </c>
      <c r="M7" s="22"/>
    </row>
    <row r="8" spans="1:13" x14ac:dyDescent="0.3">
      <c r="C8" s="49"/>
      <c r="D8" s="50"/>
      <c r="E8" s="51"/>
      <c r="F8" s="52"/>
      <c r="G8" s="14" t="s">
        <v>106</v>
      </c>
      <c r="H8" s="14" t="s">
        <v>107</v>
      </c>
      <c r="I8" s="98"/>
      <c r="J8" s="101"/>
      <c r="K8" s="100"/>
      <c r="L8" s="59">
        <v>5</v>
      </c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3EFD-23A9-461C-B063-207E7F7022D5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363</v>
      </c>
      <c r="B1" s="108"/>
      <c r="C1" s="108"/>
      <c r="D1" s="108"/>
      <c r="E1" s="108"/>
      <c r="F1" s="109"/>
      <c r="G1" s="63">
        <v>44444</v>
      </c>
      <c r="H1" s="110" t="s">
        <v>367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219</v>
      </c>
      <c r="B4" s="36" t="s">
        <v>20</v>
      </c>
      <c r="C4" s="92"/>
      <c r="D4" s="93"/>
      <c r="E4" s="94"/>
      <c r="F4" s="47">
        <v>10</v>
      </c>
      <c r="G4" s="14" t="s">
        <v>113</v>
      </c>
      <c r="H4" s="14" t="s">
        <v>114</v>
      </c>
      <c r="I4" s="98"/>
      <c r="J4" s="99"/>
      <c r="K4" s="100"/>
      <c r="L4" s="59">
        <v>10</v>
      </c>
    </row>
    <row r="5" spans="1:13" x14ac:dyDescent="0.3">
      <c r="A5" s="102" t="s">
        <v>314</v>
      </c>
      <c r="B5" s="103" t="s">
        <v>315</v>
      </c>
      <c r="C5" s="95"/>
      <c r="D5" s="96"/>
      <c r="E5" s="97"/>
      <c r="F5" s="52">
        <v>9</v>
      </c>
      <c r="G5" s="14" t="s">
        <v>199</v>
      </c>
      <c r="H5" s="14" t="s">
        <v>254</v>
      </c>
      <c r="I5" s="98"/>
      <c r="J5" s="101"/>
      <c r="K5" s="100"/>
      <c r="L5" s="59">
        <v>9</v>
      </c>
      <c r="M5" s="22"/>
    </row>
    <row r="6" spans="1:13" x14ac:dyDescent="0.3">
      <c r="A6" s="36" t="s">
        <v>188</v>
      </c>
      <c r="B6" s="36" t="s">
        <v>30</v>
      </c>
      <c r="C6" s="95"/>
      <c r="D6" s="96"/>
      <c r="E6" s="97"/>
      <c r="F6" s="52">
        <v>8</v>
      </c>
      <c r="G6" s="14" t="s">
        <v>203</v>
      </c>
      <c r="H6" s="14" t="s">
        <v>256</v>
      </c>
      <c r="I6" s="98"/>
      <c r="J6" s="101"/>
      <c r="K6" s="100"/>
      <c r="L6" s="59">
        <v>8</v>
      </c>
      <c r="M6" s="22"/>
    </row>
    <row r="7" spans="1:13" x14ac:dyDescent="0.3">
      <c r="A7" s="36" t="s">
        <v>116</v>
      </c>
      <c r="B7" s="36" t="s">
        <v>348</v>
      </c>
      <c r="C7" s="95"/>
      <c r="D7" s="96"/>
      <c r="E7" s="97"/>
      <c r="F7" s="52">
        <v>7</v>
      </c>
      <c r="G7" s="14" t="s">
        <v>365</v>
      </c>
      <c r="H7" s="14" t="s">
        <v>366</v>
      </c>
      <c r="I7" s="98"/>
      <c r="J7" s="101"/>
      <c r="K7" s="100"/>
      <c r="L7" s="59">
        <v>7</v>
      </c>
      <c r="M7" s="22"/>
    </row>
    <row r="8" spans="1:13" x14ac:dyDescent="0.3">
      <c r="A8" s="36" t="s">
        <v>70</v>
      </c>
      <c r="B8" s="36" t="s">
        <v>71</v>
      </c>
      <c r="C8" s="95"/>
      <c r="D8" s="96"/>
      <c r="E8" s="97"/>
      <c r="F8" s="52">
        <v>6</v>
      </c>
      <c r="G8" s="14" t="s">
        <v>228</v>
      </c>
      <c r="H8" s="14" t="s">
        <v>259</v>
      </c>
      <c r="I8" s="98"/>
      <c r="J8" s="101"/>
      <c r="K8" s="100"/>
      <c r="L8" s="59">
        <v>6</v>
      </c>
      <c r="M8" s="22"/>
    </row>
    <row r="9" spans="1:13" x14ac:dyDescent="0.3">
      <c r="A9" s="36" t="s">
        <v>360</v>
      </c>
      <c r="B9" s="36" t="s">
        <v>37</v>
      </c>
      <c r="C9" s="95"/>
      <c r="D9" s="96"/>
      <c r="E9" s="97"/>
      <c r="F9" s="52">
        <v>5</v>
      </c>
      <c r="G9" s="14" t="s">
        <v>38</v>
      </c>
      <c r="H9" s="14" t="s">
        <v>36</v>
      </c>
      <c r="I9" s="98"/>
      <c r="J9" s="101"/>
      <c r="K9" s="100"/>
      <c r="L9" s="59">
        <v>5</v>
      </c>
    </row>
    <row r="10" spans="1:13" x14ac:dyDescent="0.3">
      <c r="A10" s="90" t="s">
        <v>183</v>
      </c>
      <c r="B10" s="90" t="s">
        <v>184</v>
      </c>
      <c r="C10" s="95"/>
      <c r="D10" s="96"/>
      <c r="E10" s="97"/>
      <c r="F10" s="52">
        <v>4</v>
      </c>
      <c r="G10" s="14" t="s">
        <v>21</v>
      </c>
      <c r="H10" s="14" t="s">
        <v>22</v>
      </c>
      <c r="I10" s="98"/>
      <c r="J10" s="101"/>
      <c r="K10" s="100"/>
      <c r="L10" s="59">
        <v>4</v>
      </c>
    </row>
    <row r="11" spans="1:13" x14ac:dyDescent="0.3">
      <c r="A11" s="36" t="s">
        <v>59</v>
      </c>
      <c r="B11" s="36" t="s">
        <v>60</v>
      </c>
      <c r="C11" s="95"/>
      <c r="D11" s="96"/>
      <c r="E11" s="97"/>
      <c r="F11" s="52">
        <v>3</v>
      </c>
      <c r="G11" s="14" t="s">
        <v>191</v>
      </c>
      <c r="H11" s="14" t="s">
        <v>192</v>
      </c>
      <c r="I11" s="98"/>
      <c r="J11" s="101"/>
      <c r="K11" s="100"/>
      <c r="L11" s="59">
        <v>3</v>
      </c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D377-44A0-4041-BB14-D8C11D52894E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364</v>
      </c>
      <c r="B1" s="108"/>
      <c r="C1" s="108"/>
      <c r="D1" s="108"/>
      <c r="E1" s="108"/>
      <c r="F1" s="109"/>
      <c r="G1" s="63">
        <v>44493</v>
      </c>
      <c r="H1" s="110" t="s">
        <v>394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314</v>
      </c>
      <c r="B4" s="103" t="s">
        <v>315</v>
      </c>
      <c r="C4" s="44">
        <v>2</v>
      </c>
      <c r="D4" s="45" t="s">
        <v>374</v>
      </c>
      <c r="E4" s="46">
        <f>2/54</f>
        <v>3.7037037037037035E-2</v>
      </c>
      <c r="F4" s="47">
        <v>21</v>
      </c>
      <c r="G4" s="14" t="s">
        <v>113</v>
      </c>
      <c r="H4" s="14" t="s">
        <v>114</v>
      </c>
      <c r="I4" s="56">
        <v>17</v>
      </c>
      <c r="J4" s="107" t="s">
        <v>376</v>
      </c>
      <c r="K4" s="106">
        <f>17/177</f>
        <v>9.6045197740112997E-2</v>
      </c>
      <c r="L4" s="59">
        <v>12</v>
      </c>
    </row>
    <row r="5" spans="1:13" x14ac:dyDescent="0.3">
      <c r="A5" s="104" t="s">
        <v>144</v>
      </c>
      <c r="B5" s="103" t="s">
        <v>58</v>
      </c>
      <c r="C5" s="49">
        <v>12</v>
      </c>
      <c r="D5" s="50" t="s">
        <v>375</v>
      </c>
      <c r="E5" s="51">
        <f>12/281</f>
        <v>4.2704626334519574E-2</v>
      </c>
      <c r="F5" s="52">
        <v>20</v>
      </c>
      <c r="G5" s="14" t="s">
        <v>381</v>
      </c>
      <c r="H5" s="14" t="s">
        <v>382</v>
      </c>
      <c r="I5" s="56">
        <v>37</v>
      </c>
      <c r="J5" s="60" t="s">
        <v>375</v>
      </c>
      <c r="K5" s="58">
        <f>37/281</f>
        <v>0.13167259786476868</v>
      </c>
      <c r="L5" s="59">
        <v>11</v>
      </c>
      <c r="M5" s="22"/>
    </row>
    <row r="6" spans="1:13" x14ac:dyDescent="0.3">
      <c r="A6" s="36" t="s">
        <v>219</v>
      </c>
      <c r="B6" s="36" t="s">
        <v>20</v>
      </c>
      <c r="C6" s="49">
        <v>14</v>
      </c>
      <c r="D6" s="50" t="s">
        <v>375</v>
      </c>
      <c r="E6" s="51">
        <f>14/281</f>
        <v>4.9822064056939501E-2</v>
      </c>
      <c r="F6" s="52">
        <v>19</v>
      </c>
      <c r="G6" s="14" t="s">
        <v>383</v>
      </c>
      <c r="H6" s="14" t="s">
        <v>384</v>
      </c>
      <c r="I6" s="56">
        <v>41</v>
      </c>
      <c r="J6" s="60" t="s">
        <v>375</v>
      </c>
      <c r="K6" s="58">
        <f>41/281</f>
        <v>0.14590747330960854</v>
      </c>
      <c r="L6" s="59">
        <v>10</v>
      </c>
      <c r="M6" s="22"/>
    </row>
    <row r="7" spans="1:13" x14ac:dyDescent="0.3">
      <c r="A7" s="36" t="s">
        <v>9</v>
      </c>
      <c r="B7" s="36" t="s">
        <v>10</v>
      </c>
      <c r="C7" s="49">
        <v>15</v>
      </c>
      <c r="D7" s="50" t="s">
        <v>375</v>
      </c>
      <c r="E7" s="51">
        <f>15/281</f>
        <v>5.3380782918149468E-2</v>
      </c>
      <c r="F7" s="52">
        <v>18</v>
      </c>
      <c r="G7" s="14" t="s">
        <v>365</v>
      </c>
      <c r="H7" s="14" t="s">
        <v>366</v>
      </c>
      <c r="I7" s="56">
        <v>18</v>
      </c>
      <c r="J7" s="60" t="s">
        <v>374</v>
      </c>
      <c r="K7" s="58">
        <f>18/54</f>
        <v>0.33333333333333331</v>
      </c>
      <c r="L7" s="59">
        <v>9</v>
      </c>
      <c r="M7" s="22"/>
    </row>
    <row r="8" spans="1:13" x14ac:dyDescent="0.3">
      <c r="A8" s="36" t="s">
        <v>116</v>
      </c>
      <c r="B8" s="36" t="s">
        <v>348</v>
      </c>
      <c r="C8" s="49">
        <v>24</v>
      </c>
      <c r="D8" s="50" t="s">
        <v>375</v>
      </c>
      <c r="E8" s="51">
        <f>24/281</f>
        <v>8.5409252669039148E-2</v>
      </c>
      <c r="F8" s="52">
        <v>17</v>
      </c>
      <c r="G8" s="14" t="s">
        <v>327</v>
      </c>
      <c r="H8" s="14" t="s">
        <v>328</v>
      </c>
      <c r="I8" s="56">
        <v>107</v>
      </c>
      <c r="J8" s="60" t="s">
        <v>375</v>
      </c>
      <c r="K8" s="58">
        <f>107/281</f>
        <v>0.38078291814946619</v>
      </c>
      <c r="L8" s="59">
        <v>8</v>
      </c>
      <c r="M8" s="22"/>
    </row>
    <row r="9" spans="1:13" x14ac:dyDescent="0.3">
      <c r="A9" s="36" t="s">
        <v>11</v>
      </c>
      <c r="B9" s="36" t="s">
        <v>12</v>
      </c>
      <c r="C9" s="49">
        <v>25</v>
      </c>
      <c r="D9" s="50" t="s">
        <v>375</v>
      </c>
      <c r="E9" s="51">
        <f>25/281</f>
        <v>8.8967971530249115E-2</v>
      </c>
      <c r="F9" s="52">
        <v>16</v>
      </c>
      <c r="G9" s="14" t="s">
        <v>393</v>
      </c>
      <c r="H9" s="14" t="s">
        <v>384</v>
      </c>
      <c r="I9" s="56">
        <v>112</v>
      </c>
      <c r="J9" s="60" t="s">
        <v>375</v>
      </c>
      <c r="K9" s="58">
        <f>112/281</f>
        <v>0.39857651245551601</v>
      </c>
      <c r="L9" s="59">
        <v>7</v>
      </c>
    </row>
    <row r="10" spans="1:13" x14ac:dyDescent="0.3">
      <c r="A10" s="36" t="s">
        <v>70</v>
      </c>
      <c r="B10" s="36" t="s">
        <v>71</v>
      </c>
      <c r="C10" s="49">
        <v>27</v>
      </c>
      <c r="D10" s="50" t="s">
        <v>375</v>
      </c>
      <c r="E10" s="51">
        <f>27/281</f>
        <v>9.6085409252669035E-2</v>
      </c>
      <c r="F10" s="52">
        <v>15</v>
      </c>
      <c r="G10" s="14" t="s">
        <v>226</v>
      </c>
      <c r="H10" s="14" t="s">
        <v>18</v>
      </c>
      <c r="I10" s="56">
        <v>205</v>
      </c>
      <c r="J10" s="60" t="s">
        <v>375</v>
      </c>
      <c r="K10" s="58">
        <f>205/281</f>
        <v>0.72953736654804269</v>
      </c>
      <c r="L10" s="59">
        <v>6</v>
      </c>
    </row>
    <row r="11" spans="1:13" x14ac:dyDescent="0.3">
      <c r="A11" s="36" t="s">
        <v>189</v>
      </c>
      <c r="B11" s="36" t="s">
        <v>190</v>
      </c>
      <c r="C11" s="49">
        <v>23</v>
      </c>
      <c r="D11" s="49" t="s">
        <v>376</v>
      </c>
      <c r="E11" s="105">
        <f>23/177</f>
        <v>0.12994350282485875</v>
      </c>
      <c r="F11" s="52">
        <v>14</v>
      </c>
      <c r="G11" s="14" t="s">
        <v>385</v>
      </c>
      <c r="H11" s="14" t="s">
        <v>386</v>
      </c>
      <c r="I11" s="56">
        <v>210</v>
      </c>
      <c r="J11" s="60" t="s">
        <v>375</v>
      </c>
      <c r="K11" s="58">
        <f>210/281</f>
        <v>0.74733096085409256</v>
      </c>
      <c r="L11" s="59">
        <v>5</v>
      </c>
    </row>
    <row r="12" spans="1:13" x14ac:dyDescent="0.3">
      <c r="A12" s="36" t="s">
        <v>15</v>
      </c>
      <c r="B12" s="36" t="s">
        <v>345</v>
      </c>
      <c r="C12" s="49">
        <v>40</v>
      </c>
      <c r="D12" s="50" t="s">
        <v>375</v>
      </c>
      <c r="E12" s="51">
        <f>40/281</f>
        <v>0.14234875444839859</v>
      </c>
      <c r="F12" s="52">
        <v>13</v>
      </c>
      <c r="G12" s="14" t="s">
        <v>127</v>
      </c>
      <c r="H12" s="14" t="s">
        <v>128</v>
      </c>
      <c r="I12" s="56">
        <v>214</v>
      </c>
      <c r="J12" s="60" t="s">
        <v>375</v>
      </c>
      <c r="K12" s="58">
        <f>214/281</f>
        <v>0.76156583629893237</v>
      </c>
      <c r="L12" s="59">
        <v>4</v>
      </c>
    </row>
    <row r="13" spans="1:13" x14ac:dyDescent="0.3">
      <c r="A13" s="36" t="s">
        <v>360</v>
      </c>
      <c r="B13" s="36" t="s">
        <v>37</v>
      </c>
      <c r="C13" s="49">
        <v>55</v>
      </c>
      <c r="D13" s="50" t="s">
        <v>375</v>
      </c>
      <c r="E13" s="51">
        <f>55/281</f>
        <v>0.19572953736654805</v>
      </c>
      <c r="F13" s="52">
        <v>12</v>
      </c>
      <c r="G13" s="14" t="s">
        <v>13</v>
      </c>
      <c r="H13" s="14" t="s">
        <v>347</v>
      </c>
      <c r="I13" s="56">
        <v>222</v>
      </c>
      <c r="J13" s="60" t="s">
        <v>375</v>
      </c>
      <c r="K13" s="58">
        <f>222/281</f>
        <v>0.79003558718861211</v>
      </c>
      <c r="L13" s="59">
        <v>3</v>
      </c>
    </row>
    <row r="14" spans="1:13" x14ac:dyDescent="0.3">
      <c r="A14" s="36" t="s">
        <v>39</v>
      </c>
      <c r="B14" s="36" t="s">
        <v>40</v>
      </c>
      <c r="C14" s="49">
        <v>84</v>
      </c>
      <c r="D14" s="50" t="s">
        <v>375</v>
      </c>
      <c r="E14" s="105">
        <f>84/281</f>
        <v>0.29893238434163699</v>
      </c>
      <c r="F14" s="52">
        <v>11</v>
      </c>
      <c r="G14" s="14" t="s">
        <v>35</v>
      </c>
      <c r="H14" s="14" t="s">
        <v>36</v>
      </c>
      <c r="I14" s="56">
        <v>245</v>
      </c>
      <c r="J14" s="60" t="s">
        <v>375</v>
      </c>
      <c r="K14" s="106">
        <f>245/281</f>
        <v>0.87188612099644125</v>
      </c>
      <c r="L14" s="59">
        <v>2</v>
      </c>
    </row>
    <row r="15" spans="1:13" x14ac:dyDescent="0.3">
      <c r="A15" s="36" t="s">
        <v>377</v>
      </c>
      <c r="B15" s="36" t="s">
        <v>378</v>
      </c>
      <c r="C15" s="49">
        <v>86</v>
      </c>
      <c r="D15" s="50" t="s">
        <v>375</v>
      </c>
      <c r="E15" s="105">
        <f>86/281</f>
        <v>0.30604982206405695</v>
      </c>
      <c r="F15" s="52">
        <v>10</v>
      </c>
      <c r="G15" s="14" t="s">
        <v>106</v>
      </c>
      <c r="H15" s="14" t="s">
        <v>107</v>
      </c>
      <c r="I15" s="56">
        <v>273</v>
      </c>
      <c r="J15" s="60" t="s">
        <v>375</v>
      </c>
      <c r="K15" s="106">
        <f>273/281</f>
        <v>0.97153024911032027</v>
      </c>
      <c r="L15" s="59">
        <v>1</v>
      </c>
    </row>
    <row r="16" spans="1:13" x14ac:dyDescent="0.3">
      <c r="A16" s="36" t="s">
        <v>52</v>
      </c>
      <c r="B16" s="36" t="s">
        <v>53</v>
      </c>
      <c r="C16" s="49">
        <v>92</v>
      </c>
      <c r="D16" s="50" t="s">
        <v>375</v>
      </c>
      <c r="E16" s="105">
        <f>92/281</f>
        <v>0.32740213523131673</v>
      </c>
      <c r="F16" s="52">
        <v>9</v>
      </c>
      <c r="I16" s="56"/>
      <c r="J16" s="56"/>
      <c r="K16" s="56"/>
      <c r="L16" s="59"/>
    </row>
    <row r="17" spans="1:12" x14ac:dyDescent="0.3">
      <c r="A17" s="36" t="s">
        <v>49</v>
      </c>
      <c r="B17" s="36" t="s">
        <v>50</v>
      </c>
      <c r="C17" s="49">
        <v>124</v>
      </c>
      <c r="D17" s="50" t="s">
        <v>375</v>
      </c>
      <c r="E17" s="105">
        <f>124/281</f>
        <v>0.44128113879003561</v>
      </c>
      <c r="F17" s="52">
        <v>8</v>
      </c>
      <c r="I17" s="56"/>
      <c r="J17" s="56"/>
      <c r="K17" s="56"/>
      <c r="L17" s="59"/>
    </row>
    <row r="18" spans="1:12" x14ac:dyDescent="0.3">
      <c r="A18" s="36" t="s">
        <v>390</v>
      </c>
      <c r="B18" s="36" t="s">
        <v>389</v>
      </c>
      <c r="C18" s="49">
        <v>94</v>
      </c>
      <c r="D18" s="49" t="s">
        <v>376</v>
      </c>
      <c r="E18" s="105">
        <f>94/177</f>
        <v>0.53107344632768361</v>
      </c>
      <c r="F18" s="52">
        <v>7</v>
      </c>
      <c r="I18" s="56"/>
      <c r="J18" s="56"/>
      <c r="K18" s="56"/>
      <c r="L18" s="59"/>
    </row>
    <row r="19" spans="1:12" x14ac:dyDescent="0.3">
      <c r="A19" s="36" t="s">
        <v>391</v>
      </c>
      <c r="B19" s="36" t="s">
        <v>392</v>
      </c>
      <c r="C19" s="49">
        <v>97</v>
      </c>
      <c r="D19" s="49" t="s">
        <v>376</v>
      </c>
      <c r="E19" s="105">
        <f>97/177</f>
        <v>0.54802259887005644</v>
      </c>
      <c r="F19" s="52">
        <v>6</v>
      </c>
      <c r="I19" s="56"/>
      <c r="J19" s="56"/>
      <c r="K19" s="56"/>
      <c r="L19" s="59"/>
    </row>
    <row r="20" spans="1:12" x14ac:dyDescent="0.3">
      <c r="A20" s="36" t="s">
        <v>387</v>
      </c>
      <c r="B20" s="36" t="s">
        <v>388</v>
      </c>
      <c r="C20" s="49">
        <v>100</v>
      </c>
      <c r="D20" s="49" t="s">
        <v>376</v>
      </c>
      <c r="E20" s="105">
        <f>100/177</f>
        <v>0.56497175141242939</v>
      </c>
      <c r="F20" s="52">
        <v>5</v>
      </c>
      <c r="I20" s="56"/>
      <c r="J20" s="56"/>
      <c r="K20" s="56"/>
      <c r="L20" s="59"/>
    </row>
    <row r="21" spans="1:12" x14ac:dyDescent="0.3">
      <c r="A21" s="36" t="s">
        <v>379</v>
      </c>
      <c r="B21" s="36" t="s">
        <v>380</v>
      </c>
      <c r="C21" s="49">
        <v>192</v>
      </c>
      <c r="D21" s="50" t="s">
        <v>375</v>
      </c>
      <c r="E21" s="105">
        <f>192/281</f>
        <v>0.68327402135231319</v>
      </c>
      <c r="F21" s="52">
        <v>4</v>
      </c>
      <c r="I21" s="56"/>
      <c r="J21" s="56"/>
      <c r="K21" s="56"/>
      <c r="L21" s="59"/>
    </row>
    <row r="22" spans="1:12" x14ac:dyDescent="0.3">
      <c r="A22" s="36" t="s">
        <v>233</v>
      </c>
      <c r="B22" s="36" t="s">
        <v>273</v>
      </c>
      <c r="C22" s="49">
        <v>202</v>
      </c>
      <c r="D22" s="50" t="s">
        <v>375</v>
      </c>
      <c r="E22" s="105">
        <f>202/281</f>
        <v>0.71886120996441283</v>
      </c>
      <c r="F22" s="52">
        <v>3</v>
      </c>
      <c r="I22" s="56"/>
      <c r="J22" s="56"/>
      <c r="K22" s="56"/>
      <c r="L22" s="59"/>
    </row>
    <row r="23" spans="1:12" x14ac:dyDescent="0.3">
      <c r="A23" s="36" t="s">
        <v>105</v>
      </c>
      <c r="B23" s="36" t="s">
        <v>67</v>
      </c>
      <c r="C23" s="49">
        <v>274</v>
      </c>
      <c r="D23" s="50" t="s">
        <v>375</v>
      </c>
      <c r="E23" s="105">
        <f>274/281</f>
        <v>0.97508896797153022</v>
      </c>
      <c r="F23" s="52">
        <v>2</v>
      </c>
      <c r="I23" s="56"/>
      <c r="J23" s="56"/>
      <c r="K23" s="56"/>
      <c r="L23" s="59"/>
    </row>
    <row r="24" spans="1:12" x14ac:dyDescent="0.3">
      <c r="A24" s="36" t="s">
        <v>68</v>
      </c>
      <c r="B24" s="36" t="s">
        <v>6</v>
      </c>
      <c r="C24" s="49">
        <v>277</v>
      </c>
      <c r="D24" s="50" t="s">
        <v>375</v>
      </c>
      <c r="E24" s="105">
        <f>277/281</f>
        <v>0.98576512455516019</v>
      </c>
      <c r="F24" s="52">
        <v>1</v>
      </c>
      <c r="I24" s="56"/>
      <c r="J24" s="56"/>
      <c r="K24" s="56"/>
      <c r="L24" s="59"/>
    </row>
    <row r="25" spans="1:12" x14ac:dyDescent="0.3">
      <c r="C25" s="49"/>
      <c r="D25" s="49"/>
      <c r="E25" s="49"/>
      <c r="F25" s="52"/>
      <c r="I25" s="56"/>
      <c r="J25" s="56"/>
      <c r="K25" s="56"/>
      <c r="L25" s="59"/>
    </row>
    <row r="26" spans="1:12" x14ac:dyDescent="0.3">
      <c r="C26" s="49"/>
      <c r="D26" s="49"/>
      <c r="E26" s="49"/>
      <c r="F26" s="52"/>
      <c r="I26" s="56"/>
      <c r="J26" s="56"/>
      <c r="K26" s="56"/>
      <c r="L26" s="59"/>
    </row>
    <row r="27" spans="1:12" x14ac:dyDescent="0.3">
      <c r="C27" s="49"/>
      <c r="D27" s="49"/>
      <c r="E27" s="49"/>
      <c r="F27" s="52"/>
      <c r="I27" s="56"/>
      <c r="J27" s="56"/>
      <c r="K27" s="56"/>
      <c r="L27" s="59"/>
    </row>
    <row r="28" spans="1:12" x14ac:dyDescent="0.3">
      <c r="C28" s="49"/>
      <c r="D28" s="49"/>
      <c r="E28" s="49"/>
      <c r="F28" s="52"/>
      <c r="I28" s="56"/>
      <c r="J28" s="56"/>
      <c r="K28" s="56"/>
      <c r="L28" s="59"/>
    </row>
    <row r="29" spans="1:12" x14ac:dyDescent="0.3">
      <c r="C29" s="49"/>
      <c r="D29" s="49"/>
      <c r="E29" s="49"/>
      <c r="F29" s="52"/>
      <c r="I29" s="56"/>
      <c r="J29" s="56"/>
      <c r="K29" s="56"/>
      <c r="L29" s="59"/>
    </row>
    <row r="30" spans="1:12" x14ac:dyDescent="0.3">
      <c r="C30" s="49"/>
      <c r="D30" s="49"/>
      <c r="E30" s="49"/>
      <c r="F30" s="52"/>
      <c r="I30" s="56"/>
      <c r="J30" s="56"/>
      <c r="K30" s="56"/>
      <c r="L30" s="59"/>
    </row>
    <row r="31" spans="1:12" x14ac:dyDescent="0.3">
      <c r="C31" s="49"/>
      <c r="D31" s="49"/>
      <c r="E31" s="49"/>
      <c r="F31" s="52"/>
      <c r="I31" s="56"/>
      <c r="J31" s="56"/>
      <c r="K31" s="56"/>
      <c r="L31" s="59"/>
    </row>
    <row r="32" spans="1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9185-212D-4B01-9E36-08B19AC82629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288</v>
      </c>
      <c r="B1" s="108"/>
      <c r="C1" s="108"/>
      <c r="D1" s="108"/>
      <c r="E1" s="108"/>
      <c r="F1" s="109"/>
      <c r="G1" s="63">
        <v>44506</v>
      </c>
      <c r="H1" s="110" t="s">
        <v>405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135" t="s">
        <v>92</v>
      </c>
      <c r="D3" s="135" t="s">
        <v>160</v>
      </c>
      <c r="E3" s="136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131" t="s">
        <v>395</v>
      </c>
      <c r="B4" s="131" t="s">
        <v>396</v>
      </c>
      <c r="C4" s="139">
        <v>35</v>
      </c>
      <c r="D4" s="137" t="s">
        <v>397</v>
      </c>
      <c r="E4" s="132">
        <f>35/1316</f>
        <v>2.6595744680851064E-2</v>
      </c>
      <c r="F4" s="47">
        <v>11</v>
      </c>
      <c r="G4" s="133" t="s">
        <v>113</v>
      </c>
      <c r="H4" s="133" t="s">
        <v>114</v>
      </c>
      <c r="I4" s="141">
        <v>142</v>
      </c>
      <c r="J4" s="143" t="s">
        <v>397</v>
      </c>
      <c r="K4" s="134">
        <f>142/1316</f>
        <v>0.10790273556231003</v>
      </c>
      <c r="L4" s="59">
        <v>10</v>
      </c>
    </row>
    <row r="5" spans="1:13" x14ac:dyDescent="0.3">
      <c r="A5" s="131" t="s">
        <v>144</v>
      </c>
      <c r="B5" s="131" t="s">
        <v>58</v>
      </c>
      <c r="C5" s="140">
        <v>53</v>
      </c>
      <c r="D5" s="138" t="s">
        <v>398</v>
      </c>
      <c r="E5" s="132">
        <f>53/1671</f>
        <v>3.1717534410532613E-2</v>
      </c>
      <c r="F5" s="52">
        <v>10</v>
      </c>
      <c r="G5" s="133" t="s">
        <v>383</v>
      </c>
      <c r="H5" s="133" t="s">
        <v>384</v>
      </c>
      <c r="I5" s="142">
        <v>171</v>
      </c>
      <c r="J5" s="144" t="s">
        <v>397</v>
      </c>
      <c r="K5" s="134">
        <f>171/1316</f>
        <v>0.12993920972644377</v>
      </c>
      <c r="L5" s="59">
        <v>9</v>
      </c>
      <c r="M5" s="22"/>
    </row>
    <row r="6" spans="1:13" x14ac:dyDescent="0.3">
      <c r="A6" s="131" t="s">
        <v>189</v>
      </c>
      <c r="B6" s="131" t="s">
        <v>190</v>
      </c>
      <c r="C6" s="140">
        <v>45</v>
      </c>
      <c r="D6" s="138" t="s">
        <v>397</v>
      </c>
      <c r="E6" s="132">
        <f>45/1316</f>
        <v>3.4194528875379937E-2</v>
      </c>
      <c r="F6" s="52">
        <v>9</v>
      </c>
      <c r="G6" s="133" t="s">
        <v>327</v>
      </c>
      <c r="H6" s="133" t="s">
        <v>328</v>
      </c>
      <c r="I6" s="142">
        <v>453</v>
      </c>
      <c r="J6" s="144" t="s">
        <v>398</v>
      </c>
      <c r="K6" s="134">
        <f>453/1671</f>
        <v>0.27109515260323158</v>
      </c>
      <c r="L6" s="59">
        <v>8</v>
      </c>
      <c r="M6" s="22"/>
    </row>
    <row r="7" spans="1:13" x14ac:dyDescent="0.3">
      <c r="A7" s="131" t="s">
        <v>219</v>
      </c>
      <c r="B7" s="131" t="s">
        <v>20</v>
      </c>
      <c r="C7" s="140">
        <v>58</v>
      </c>
      <c r="D7" s="138" t="s">
        <v>398</v>
      </c>
      <c r="E7" s="132">
        <f>58/1671</f>
        <v>3.4709754637941355E-2</v>
      </c>
      <c r="F7" s="52">
        <v>8</v>
      </c>
      <c r="G7" s="133" t="s">
        <v>41</v>
      </c>
      <c r="H7" s="133" t="s">
        <v>403</v>
      </c>
      <c r="I7" s="142">
        <v>348</v>
      </c>
      <c r="J7" s="144" t="s">
        <v>400</v>
      </c>
      <c r="K7" s="134">
        <f>348/678</f>
        <v>0.51327433628318586</v>
      </c>
      <c r="L7" s="59">
        <v>7</v>
      </c>
      <c r="M7" s="22"/>
    </row>
    <row r="8" spans="1:13" x14ac:dyDescent="0.3">
      <c r="A8" s="131" t="s">
        <v>399</v>
      </c>
      <c r="B8" s="131" t="s">
        <v>6</v>
      </c>
      <c r="C8" s="140">
        <v>26</v>
      </c>
      <c r="D8" s="138" t="s">
        <v>400</v>
      </c>
      <c r="E8" s="132">
        <f>26/678</f>
        <v>3.8348082595870206E-2</v>
      </c>
      <c r="F8" s="52">
        <v>7</v>
      </c>
      <c r="G8" s="133" t="s">
        <v>127</v>
      </c>
      <c r="H8" s="133" t="s">
        <v>128</v>
      </c>
      <c r="I8" s="142">
        <v>1138</v>
      </c>
      <c r="J8" s="144" t="s">
        <v>398</v>
      </c>
      <c r="K8" s="134">
        <f>1138/1671</f>
        <v>0.68102932375822856</v>
      </c>
      <c r="L8" s="59">
        <v>6</v>
      </c>
      <c r="M8" s="22"/>
    </row>
    <row r="9" spans="1:13" x14ac:dyDescent="0.3">
      <c r="A9" s="131" t="s">
        <v>401</v>
      </c>
      <c r="B9" s="131" t="s">
        <v>402</v>
      </c>
      <c r="C9" s="140">
        <v>415</v>
      </c>
      <c r="D9" s="138" t="s">
        <v>398</v>
      </c>
      <c r="E9" s="132">
        <f>415/1671</f>
        <v>0.2483542788749252</v>
      </c>
      <c r="F9" s="52">
        <v>6</v>
      </c>
      <c r="G9" s="133" t="s">
        <v>404</v>
      </c>
      <c r="H9" s="133" t="s">
        <v>324</v>
      </c>
      <c r="I9" s="142">
        <v>1207</v>
      </c>
      <c r="J9" s="144" t="s">
        <v>398</v>
      </c>
      <c r="K9" s="134">
        <f>1207/1671</f>
        <v>0.72232196289646922</v>
      </c>
      <c r="L9" s="59">
        <v>5</v>
      </c>
    </row>
    <row r="10" spans="1:13" x14ac:dyDescent="0.3">
      <c r="A10" s="131" t="s">
        <v>188</v>
      </c>
      <c r="B10" s="131" t="s">
        <v>30</v>
      </c>
      <c r="C10" s="140">
        <v>435</v>
      </c>
      <c r="D10" s="138" t="s">
        <v>397</v>
      </c>
      <c r="E10" s="132">
        <f>435/1316</f>
        <v>0.33054711246200608</v>
      </c>
      <c r="F10" s="52">
        <v>5</v>
      </c>
      <c r="G10" s="133" t="s">
        <v>361</v>
      </c>
      <c r="H10" s="133" t="s">
        <v>352</v>
      </c>
      <c r="I10" s="142">
        <v>1338</v>
      </c>
      <c r="J10" s="144" t="s">
        <v>398</v>
      </c>
      <c r="K10" s="134">
        <f>1338/1671</f>
        <v>0.80071813285457805</v>
      </c>
      <c r="L10" s="59">
        <v>4</v>
      </c>
    </row>
    <row r="11" spans="1:13" x14ac:dyDescent="0.3">
      <c r="A11" s="131" t="s">
        <v>229</v>
      </c>
      <c r="B11" s="131" t="s">
        <v>269</v>
      </c>
      <c r="C11" s="140">
        <v>556</v>
      </c>
      <c r="D11" s="138" t="s">
        <v>398</v>
      </c>
      <c r="E11" s="132">
        <f>556/1671</f>
        <v>0.33273488928785161</v>
      </c>
      <c r="F11" s="52">
        <v>4</v>
      </c>
      <c r="G11" s="133" t="s">
        <v>334</v>
      </c>
      <c r="H11" s="133" t="s">
        <v>335</v>
      </c>
      <c r="I11" s="142">
        <v>1071</v>
      </c>
      <c r="J11" s="144" t="s">
        <v>397</v>
      </c>
      <c r="K11" s="134">
        <f>1071/1316</f>
        <v>0.81382978723404253</v>
      </c>
      <c r="L11" s="59">
        <v>3</v>
      </c>
    </row>
    <row r="12" spans="1:13" x14ac:dyDescent="0.3">
      <c r="A12" s="131" t="s">
        <v>59</v>
      </c>
      <c r="B12" s="131" t="s">
        <v>60</v>
      </c>
      <c r="C12" s="140">
        <v>601</v>
      </c>
      <c r="D12" s="138" t="s">
        <v>398</v>
      </c>
      <c r="E12" s="132">
        <f>601/1671</f>
        <v>0.35966487133453023</v>
      </c>
      <c r="F12" s="52">
        <v>3</v>
      </c>
      <c r="G12" s="133" t="s">
        <v>226</v>
      </c>
      <c r="H12" s="133" t="s">
        <v>18</v>
      </c>
      <c r="I12" s="142">
        <v>1168</v>
      </c>
      <c r="J12" s="144" t="s">
        <v>397</v>
      </c>
      <c r="K12" s="134">
        <f>1168/1316</f>
        <v>0.88753799392097266</v>
      </c>
      <c r="L12" s="59">
        <v>2</v>
      </c>
    </row>
    <row r="13" spans="1:13" x14ac:dyDescent="0.3">
      <c r="A13" s="131" t="s">
        <v>52</v>
      </c>
      <c r="B13" s="131" t="s">
        <v>53</v>
      </c>
      <c r="C13" s="140">
        <v>688</v>
      </c>
      <c r="D13" s="138" t="s">
        <v>397</v>
      </c>
      <c r="E13" s="132">
        <f>688/1316</f>
        <v>0.52279635258358659</v>
      </c>
      <c r="F13" s="52">
        <v>2</v>
      </c>
      <c r="G13" s="133" t="s">
        <v>31</v>
      </c>
      <c r="H13" s="133" t="s">
        <v>32</v>
      </c>
      <c r="I13" s="142">
        <v>1563</v>
      </c>
      <c r="J13" s="144" t="s">
        <v>398</v>
      </c>
      <c r="K13" s="134">
        <f>1563/1671</f>
        <v>0.93536804308797128</v>
      </c>
      <c r="L13" s="59">
        <v>1</v>
      </c>
    </row>
    <row r="14" spans="1:13" x14ac:dyDescent="0.3">
      <c r="A14" s="131" t="s">
        <v>132</v>
      </c>
      <c r="B14" s="131" t="s">
        <v>117</v>
      </c>
      <c r="C14" s="140">
        <v>1139</v>
      </c>
      <c r="D14" s="138" t="s">
        <v>398</v>
      </c>
      <c r="E14" s="132">
        <f>1139/1671</f>
        <v>0.68162776780371037</v>
      </c>
      <c r="F14" s="52">
        <v>1</v>
      </c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4E0E-E49B-4A78-9CB2-AE69169287E9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8" t="s">
        <v>289</v>
      </c>
      <c r="B1" s="108"/>
      <c r="C1" s="108"/>
      <c r="D1" s="108"/>
      <c r="E1" s="108"/>
      <c r="F1" s="109"/>
      <c r="G1" s="63">
        <v>44527</v>
      </c>
      <c r="H1" s="110" t="s">
        <v>193</v>
      </c>
      <c r="I1" s="110"/>
      <c r="J1" s="110"/>
      <c r="K1" s="110"/>
      <c r="L1" s="111"/>
    </row>
    <row r="2" spans="1:13" ht="15" thickBot="1" x14ac:dyDescent="0.35">
      <c r="A2" s="112" t="s">
        <v>0</v>
      </c>
      <c r="B2" s="113"/>
      <c r="C2" s="113"/>
      <c r="D2" s="113"/>
      <c r="E2" s="113"/>
      <c r="F2" s="114"/>
      <c r="G2" s="115" t="s">
        <v>2</v>
      </c>
      <c r="H2" s="116"/>
      <c r="I2" s="116"/>
      <c r="J2" s="116"/>
      <c r="K2" s="116"/>
      <c r="L2" s="117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42"/>
      <c r="B4" s="43"/>
      <c r="C4" s="44"/>
      <c r="D4" s="45"/>
      <c r="E4" s="46"/>
      <c r="F4" s="47"/>
      <c r="I4" s="56"/>
      <c r="J4" s="57"/>
      <c r="K4" s="58"/>
      <c r="L4" s="59"/>
    </row>
    <row r="5" spans="1:13" x14ac:dyDescent="0.3">
      <c r="C5" s="49"/>
      <c r="D5" s="50"/>
      <c r="E5" s="51"/>
      <c r="F5" s="52"/>
      <c r="I5" s="56"/>
      <c r="J5" s="60"/>
      <c r="K5" s="58"/>
      <c r="L5" s="59"/>
      <c r="M5" s="22"/>
    </row>
    <row r="6" spans="1:13" x14ac:dyDescent="0.3">
      <c r="C6" s="49"/>
      <c r="D6" s="50"/>
      <c r="E6" s="51"/>
      <c r="F6" s="52"/>
      <c r="I6" s="56"/>
      <c r="J6" s="60"/>
      <c r="K6" s="58"/>
      <c r="L6" s="59"/>
      <c r="M6" s="22"/>
    </row>
    <row r="7" spans="1:13" x14ac:dyDescent="0.3">
      <c r="C7" s="49"/>
      <c r="D7" s="50"/>
      <c r="E7" s="51"/>
      <c r="F7" s="52"/>
      <c r="I7" s="56"/>
      <c r="J7" s="60"/>
      <c r="K7" s="58"/>
      <c r="L7" s="59"/>
      <c r="M7" s="22"/>
    </row>
    <row r="8" spans="1:13" x14ac:dyDescent="0.3">
      <c r="C8" s="49"/>
      <c r="D8" s="50"/>
      <c r="E8" s="51"/>
      <c r="F8" s="52"/>
      <c r="I8" s="56"/>
      <c r="J8" s="60"/>
      <c r="K8" s="58"/>
      <c r="L8" s="59"/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1 - DEF</vt:lpstr>
      <vt:lpstr>2 - TGC</vt:lpstr>
      <vt:lpstr>3 - 10K</vt:lpstr>
      <vt:lpstr>4 - TRJ</vt:lpstr>
      <vt:lpstr>5 - RFC</vt:lpstr>
      <vt:lpstr>6 - PAR</vt:lpstr>
      <vt:lpstr>7 - VAL</vt:lpstr>
      <vt:lpstr>8 - LUT</vt:lpstr>
      <vt:lpstr>9 - STL</vt:lpstr>
      <vt:lpstr>10 - MTH</vt:lpstr>
      <vt:lpstr>CLSSMT M</vt:lpstr>
      <vt:lpstr>CLSSMT F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dc:description/>
  <cp:lastModifiedBy>Benoit</cp:lastModifiedBy>
  <cp:revision>4</cp:revision>
  <dcterms:created xsi:type="dcterms:W3CDTF">2018-02-24T14:35:35Z</dcterms:created>
  <dcterms:modified xsi:type="dcterms:W3CDTF">2021-11-11T22:22:20Z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